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_PRÁCE\Hodonín\Hodonín - Nemocnice\DPS asfaltova komunikace\rozpočet\"/>
    </mc:Choice>
  </mc:AlternateContent>
  <bookViews>
    <workbookView xWindow="0" yWindow="0" windowWidth="25125" windowHeight="124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list'!$A$1:$G$43</definedName>
    <definedName name="_xlnm.Print_Area" localSheetId="2">Položky!$A$1:$G$94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3" l="1"/>
  <c r="BE92" i="3" l="1"/>
  <c r="BD92" i="3"/>
  <c r="BD94" i="3" s="1"/>
  <c r="H12" i="2" s="1"/>
  <c r="BC92" i="3"/>
  <c r="BC94" i="3" s="1"/>
  <c r="G12" i="2" s="1"/>
  <c r="BB92" i="3"/>
  <c r="BB94" i="3" s="1"/>
  <c r="F12" i="2" s="1"/>
  <c r="G92" i="3"/>
  <c r="BA92" i="3" s="1"/>
  <c r="BA94" i="3" s="1"/>
  <c r="E12" i="2" s="1"/>
  <c r="B12" i="2"/>
  <c r="A12" i="2"/>
  <c r="BE94" i="3"/>
  <c r="I12" i="2" s="1"/>
  <c r="C94" i="3"/>
  <c r="BE88" i="3"/>
  <c r="BD88" i="3"/>
  <c r="BC88" i="3"/>
  <c r="BB88" i="3"/>
  <c r="G88" i="3"/>
  <c r="BA88" i="3" s="1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4" i="3"/>
  <c r="BD84" i="3"/>
  <c r="BC84" i="3"/>
  <c r="BB84" i="3"/>
  <c r="G84" i="3"/>
  <c r="BA84" i="3" s="1"/>
  <c r="BE82" i="3"/>
  <c r="BD82" i="3"/>
  <c r="BC82" i="3"/>
  <c r="BB82" i="3"/>
  <c r="G82" i="3"/>
  <c r="BA82" i="3" s="1"/>
  <c r="BE80" i="3"/>
  <c r="BD80" i="3"/>
  <c r="BC80" i="3"/>
  <c r="BB80" i="3"/>
  <c r="G80" i="3"/>
  <c r="B11" i="2"/>
  <c r="A11" i="2"/>
  <c r="C90" i="3"/>
  <c r="BE77" i="3"/>
  <c r="BD77" i="3"/>
  <c r="BC77" i="3"/>
  <c r="BB77" i="3"/>
  <c r="G77" i="3"/>
  <c r="BA77" i="3" s="1"/>
  <c r="BE75" i="3"/>
  <c r="BD75" i="3"/>
  <c r="BC75" i="3"/>
  <c r="BB75" i="3"/>
  <c r="G75" i="3"/>
  <c r="BA75" i="3" s="1"/>
  <c r="BE73" i="3"/>
  <c r="BD73" i="3"/>
  <c r="BC73" i="3"/>
  <c r="BB73" i="3"/>
  <c r="G73" i="3"/>
  <c r="BA73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E68" i="3"/>
  <c r="BD68" i="3"/>
  <c r="BC68" i="3"/>
  <c r="BB68" i="3"/>
  <c r="G68" i="3"/>
  <c r="BA68" i="3" s="1"/>
  <c r="BE66" i="3"/>
  <c r="BD66" i="3"/>
  <c r="BC66" i="3"/>
  <c r="BB66" i="3"/>
  <c r="G66" i="3"/>
  <c r="BA66" i="3" s="1"/>
  <c r="BE64" i="3"/>
  <c r="BD64" i="3"/>
  <c r="BC64" i="3"/>
  <c r="BB64" i="3"/>
  <c r="G64" i="3"/>
  <c r="BA64" i="3" s="1"/>
  <c r="BE62" i="3"/>
  <c r="BD62" i="3"/>
  <c r="BC62" i="3"/>
  <c r="BB62" i="3"/>
  <c r="G62" i="3"/>
  <c r="BA62" i="3" s="1"/>
  <c r="BE61" i="3"/>
  <c r="BD61" i="3"/>
  <c r="BC61" i="3"/>
  <c r="BC78" i="3" s="1"/>
  <c r="G10" i="2" s="1"/>
  <c r="BB61" i="3"/>
  <c r="G61" i="3"/>
  <c r="BA61" i="3" s="1"/>
  <c r="BE60" i="3"/>
  <c r="BD60" i="3"/>
  <c r="BC60" i="3"/>
  <c r="BB60" i="3"/>
  <c r="G60" i="3"/>
  <c r="BA60" i="3" s="1"/>
  <c r="BE59" i="3"/>
  <c r="BE78" i="3" s="1"/>
  <c r="I10" i="2" s="1"/>
  <c r="BD59" i="3"/>
  <c r="BC59" i="3"/>
  <c r="BB59" i="3"/>
  <c r="G59" i="3"/>
  <c r="BA59" i="3" s="1"/>
  <c r="BA78" i="3" s="1"/>
  <c r="E10" i="2" s="1"/>
  <c r="B10" i="2"/>
  <c r="A10" i="2"/>
  <c r="C78" i="3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3" i="3"/>
  <c r="BD53" i="3"/>
  <c r="BC53" i="3"/>
  <c r="BB53" i="3"/>
  <c r="G53" i="3"/>
  <c r="BA53" i="3" s="1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50" i="3"/>
  <c r="BD50" i="3"/>
  <c r="BC50" i="3"/>
  <c r="BC57" i="3" s="1"/>
  <c r="G9" i="2" s="1"/>
  <c r="BB50" i="3"/>
  <c r="G50" i="3"/>
  <c r="B9" i="2"/>
  <c r="A9" i="2"/>
  <c r="C57" i="3"/>
  <c r="BE46" i="3"/>
  <c r="BD46" i="3"/>
  <c r="BC46" i="3"/>
  <c r="BB46" i="3"/>
  <c r="G46" i="3"/>
  <c r="BA46" i="3" s="1"/>
  <c r="BE44" i="3"/>
  <c r="BD44" i="3"/>
  <c r="BC44" i="3"/>
  <c r="BB44" i="3"/>
  <c r="G44" i="3"/>
  <c r="BA44" i="3" s="1"/>
  <c r="BE42" i="3"/>
  <c r="BD42" i="3"/>
  <c r="BC42" i="3"/>
  <c r="BB42" i="3"/>
  <c r="G42" i="3"/>
  <c r="BA42" i="3" s="1"/>
  <c r="BE41" i="3"/>
  <c r="BD41" i="3"/>
  <c r="BC41" i="3"/>
  <c r="BB41" i="3"/>
  <c r="G41" i="3"/>
  <c r="BA41" i="3" s="1"/>
  <c r="BE40" i="3"/>
  <c r="BD40" i="3"/>
  <c r="BC40" i="3"/>
  <c r="BB40" i="3"/>
  <c r="G40" i="3"/>
  <c r="BA40" i="3" s="1"/>
  <c r="BE38" i="3"/>
  <c r="BD38" i="3"/>
  <c r="BC38" i="3"/>
  <c r="BB38" i="3"/>
  <c r="G38" i="3"/>
  <c r="BA38" i="3" s="1"/>
  <c r="BE37" i="3"/>
  <c r="BD37" i="3"/>
  <c r="BC37" i="3"/>
  <c r="BB37" i="3"/>
  <c r="BA37" i="3"/>
  <c r="BE36" i="3"/>
  <c r="BD36" i="3"/>
  <c r="BC36" i="3"/>
  <c r="BB36" i="3"/>
  <c r="G36" i="3"/>
  <c r="BA36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3" i="3"/>
  <c r="BD33" i="3"/>
  <c r="BC33" i="3"/>
  <c r="BB33" i="3"/>
  <c r="G33" i="3"/>
  <c r="BA33" i="3" s="1"/>
  <c r="BE32" i="3"/>
  <c r="BD32" i="3"/>
  <c r="BC32" i="3"/>
  <c r="BB32" i="3"/>
  <c r="G32" i="3"/>
  <c r="BA32" i="3" s="1"/>
  <c r="BE31" i="3"/>
  <c r="BD31" i="3"/>
  <c r="BC31" i="3"/>
  <c r="BB31" i="3"/>
  <c r="G31" i="3"/>
  <c r="BA31" i="3" s="1"/>
  <c r="BE30" i="3"/>
  <c r="BD30" i="3"/>
  <c r="BC30" i="3"/>
  <c r="BB30" i="3"/>
  <c r="BA30" i="3"/>
  <c r="G30" i="3"/>
  <c r="BE28" i="3"/>
  <c r="BD28" i="3"/>
  <c r="BC28" i="3"/>
  <c r="BC48" i="3" s="1"/>
  <c r="G8" i="2" s="1"/>
  <c r="BB28" i="3"/>
  <c r="G28" i="3"/>
  <c r="BA28" i="3" s="1"/>
  <c r="B8" i="2"/>
  <c r="A8" i="2"/>
  <c r="C48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2" i="3"/>
  <c r="BD22" i="3"/>
  <c r="BC22" i="3"/>
  <c r="BB22" i="3"/>
  <c r="G22" i="3"/>
  <c r="BA22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BB26" i="3" s="1"/>
  <c r="F7" i="2" s="1"/>
  <c r="G10" i="3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26" i="3"/>
  <c r="C4" i="3"/>
  <c r="F3" i="3"/>
  <c r="C3" i="3"/>
  <c r="H19" i="2"/>
  <c r="G18" i="2"/>
  <c r="I18" i="2" s="1"/>
  <c r="C2" i="2"/>
  <c r="C1" i="2"/>
  <c r="F31" i="1"/>
  <c r="G22" i="1"/>
  <c r="G21" i="1" s="1"/>
  <c r="G8" i="1"/>
  <c r="BD48" i="3" l="1"/>
  <c r="H8" i="2" s="1"/>
  <c r="BB48" i="3"/>
  <c r="F8" i="2" s="1"/>
  <c r="BD57" i="3"/>
  <c r="H9" i="2" s="1"/>
  <c r="BE90" i="3"/>
  <c r="I11" i="2" s="1"/>
  <c r="BD26" i="3"/>
  <c r="H7" i="2" s="1"/>
  <c r="BE48" i="3"/>
  <c r="I8" i="2" s="1"/>
  <c r="I13" i="2" s="1"/>
  <c r="C20" i="1" s="1"/>
  <c r="BD90" i="3"/>
  <c r="H11" i="2" s="1"/>
  <c r="BE26" i="3"/>
  <c r="I7" i="2" s="1"/>
  <c r="BE57" i="3"/>
  <c r="I9" i="2" s="1"/>
  <c r="BB90" i="3"/>
  <c r="F11" i="2" s="1"/>
  <c r="BC26" i="3"/>
  <c r="G7" i="2" s="1"/>
  <c r="G13" i="2" s="1"/>
  <c r="C14" i="1" s="1"/>
  <c r="G26" i="3"/>
  <c r="BC90" i="3"/>
  <c r="G11" i="2" s="1"/>
  <c r="G94" i="3"/>
  <c r="BA10" i="3"/>
  <c r="BA26" i="3" s="1"/>
  <c r="E7" i="2" s="1"/>
  <c r="G57" i="3"/>
  <c r="BB78" i="3"/>
  <c r="F10" i="2" s="1"/>
  <c r="G90" i="3"/>
  <c r="G48" i="3"/>
  <c r="BB57" i="3"/>
  <c r="F9" i="2" s="1"/>
  <c r="BD78" i="3"/>
  <c r="H10" i="2" s="1"/>
  <c r="BA48" i="3"/>
  <c r="E8" i="2" s="1"/>
  <c r="BA50" i="3"/>
  <c r="BA57" i="3" s="1"/>
  <c r="E9" i="2" s="1"/>
  <c r="G78" i="3"/>
  <c r="BA80" i="3"/>
  <c r="BA90" i="3" s="1"/>
  <c r="E11" i="2" s="1"/>
  <c r="F13" i="2" l="1"/>
  <c r="C17" i="1" s="1"/>
  <c r="H13" i="2"/>
  <c r="C15" i="1" s="1"/>
  <c r="E13" i="2"/>
  <c r="C16" i="1" s="1"/>
  <c r="C18" i="1" l="1"/>
  <c r="C21" i="1" s="1"/>
  <c r="C22" i="1" s="1"/>
  <c r="F32" i="1" s="1"/>
  <c r="F33" i="1"/>
  <c r="F34" i="1" s="1"/>
</calcChain>
</file>

<file path=xl/sharedStrings.xml><?xml version="1.0" encoding="utf-8"?>
<sst xmlns="http://schemas.openxmlformats.org/spreadsheetml/2006/main" count="319" uniqueCount="213">
  <si>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</si>
  <si>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</si>
  <si>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</si>
  <si>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</si>
  <si>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</si>
  <si>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</si>
  <si>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</si>
  <si>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</si>
  <si>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</si>
  <si>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</si>
  <si>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</si>
  <si>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</si>
  <si>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</si>
  <si>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</si>
  <si>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</si>
  <si>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</si>
  <si>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</si>
  <si>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</si>
  <si>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</si>
  <si>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</si>
  <si>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</si>
  <si>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</si>
  <si>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</si>
  <si>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</si>
  <si>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</si>
  <si>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</si>
  <si>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</si>
  <si>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</si>
  <si>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</si>
  <si>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</si>
  <si>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</si>
  <si>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</si>
  <si>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</si>
  <si>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</si>
  <si>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</si>
  <si>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</si>
  <si>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</si>
  <si>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</si>
  <si>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</si>
  <si>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</si>
  <si>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</si>
  <si>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</si>
  <si>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</si>
  <si>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</si>
  <si>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</si>
  <si>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</si>
  <si>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</si>
  <si>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</si>
  <si>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</si>
  <si>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</si>
  <si>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</si>
  <si>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</si>
  <si>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</si>
  <si>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</si>
  <si>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</si>
  <si>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</si>
  <si>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</si>
  <si>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</si>
  <si>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</si>
  <si>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</si>
  <si>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</si>
  <si>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</si>
  <si>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</si>
  <si>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</si>
  <si>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</si>
  <si>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</si>
  <si>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</si>
  <si>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</si>
  <si>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</si>
  <si>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113 10-6121.R00</t>
  </si>
  <si>
    <t xml:space="preserve">Rozebrání dlažeb z betonových dlaždic na sucho </t>
  </si>
  <si>
    <t>m2</t>
  </si>
  <si>
    <t>113 10-7241.R00</t>
  </si>
  <si>
    <t xml:space="preserve">Odstranění podkladu nad 200 m2, živičného tl.5 cm </t>
  </si>
  <si>
    <t>113 10-7231.R00</t>
  </si>
  <si>
    <t xml:space="preserve">Odstranění podkladu nad 200 m2, beton, tl.do 15 cm </t>
  </si>
  <si>
    <t>113 10-6211.R00</t>
  </si>
  <si>
    <t xml:space="preserve">Rozebrání dlažeb z velkých kostek v kam. těženém </t>
  </si>
  <si>
    <t>113 20-2111.R00</t>
  </si>
  <si>
    <t xml:space="preserve">Vytrhání obrub z krajníků nebo obrubníků stojatých </t>
  </si>
  <si>
    <t>m</t>
  </si>
  <si>
    <t>113 10-7222.R00</t>
  </si>
  <si>
    <t xml:space="preserve">Odstranění podkladu nad 200 m2,kam.drcené tl.20 cm </t>
  </si>
  <si>
    <t>122 20-1102.R00</t>
  </si>
  <si>
    <t xml:space="preserve">Odkopávky nezapažené v hor. 3 do 1000 m3 </t>
  </si>
  <si>
    <t>m3</t>
  </si>
  <si>
    <t>864,1-145,3*0,06-10*0,15-1592,2*0,05-76,6*0,1-1824,1*0,2</t>
  </si>
  <si>
    <t>162 70-1105.R00</t>
  </si>
  <si>
    <t xml:space="preserve">Vodorovné přemístění výkopku z hor.1-4 do 10000 m </t>
  </si>
  <si>
    <t>zpětné dosypání za obrubou:-53,2</t>
  </si>
  <si>
    <t>171 20-1101.R00</t>
  </si>
  <si>
    <t xml:space="preserve">Uložení sypaniny do násypů nezhutněných </t>
  </si>
  <si>
    <t>181 10-1102.R00</t>
  </si>
  <si>
    <t xml:space="preserve">Úprava pláně v zářezech v hor. 1-4, se zhutněním </t>
  </si>
  <si>
    <t>1785,5*1,05</t>
  </si>
  <si>
    <t>180 40-2111.R00</t>
  </si>
  <si>
    <t>Založení trávníku parkového výsevem v rovině vč. dodávky travního semene</t>
  </si>
  <si>
    <t>182 00-1111.R00</t>
  </si>
  <si>
    <t xml:space="preserve">Plošná úprava terénu, nerovnosti do 10 cm v rovině </t>
  </si>
  <si>
    <t>199 00-0005.R00</t>
  </si>
  <si>
    <t xml:space="preserve">Poplatek za skládku zeminy 1- 4 </t>
  </si>
  <si>
    <t>t</t>
  </si>
  <si>
    <t>348,592*1,8</t>
  </si>
  <si>
    <t>5</t>
  </si>
  <si>
    <t>Komunikace</t>
  </si>
  <si>
    <t>564 86-1111.R00</t>
  </si>
  <si>
    <t xml:space="preserve">Podklad ze štěrkodrti po zhutnění tloušťky 20 cm </t>
  </si>
  <si>
    <t>362,7+1319,2</t>
  </si>
  <si>
    <t>564 85-1111.R00</t>
  </si>
  <si>
    <t xml:space="preserve">Podklad ze štěrkodrti po zhutnění tloušťky 15 cm </t>
  </si>
  <si>
    <t>567 12-2111.R00</t>
  </si>
  <si>
    <t xml:space="preserve">Podklad z kameniva zpev.cementem KZC 1 tl.10 cm </t>
  </si>
  <si>
    <t>567 12-2114.R00</t>
  </si>
  <si>
    <t xml:space="preserve">Podklad z kameniva zpev.cementem KZC 1 tl.15 cm </t>
  </si>
  <si>
    <t>564 87-1111.R00</t>
  </si>
  <si>
    <t xml:space="preserve">Podklad ze štěrkodrti po zhutnění tloušťky 25 cm </t>
  </si>
  <si>
    <t>573 11-1111.R00</t>
  </si>
  <si>
    <t xml:space="preserve">Postřik živičný infiltr.+ posyp, asfalt. 0,60kg/m2 </t>
  </si>
  <si>
    <t>565 15-1111.R00</t>
  </si>
  <si>
    <t xml:space="preserve">Podklad kamen. obal. asfaltem tř.1 do 3 m, tl.7 cm </t>
  </si>
  <si>
    <t>573 21-1111.R00</t>
  </si>
  <si>
    <t xml:space="preserve">Postřik živičný spojovací z asfaltu 0,5-0,7 kg/m2 </t>
  </si>
  <si>
    <t>564 80-1112.R00</t>
  </si>
  <si>
    <t xml:space="preserve">Podklad ze štěrkodrti po zhutnění tloušťky 4 cm </t>
  </si>
  <si>
    <t>362,7+103,6</t>
  </si>
  <si>
    <t>596 21-5021.R00</t>
  </si>
  <si>
    <t xml:space="preserve">Kladení zámkové dlažby tl. 6 cm do drtě tl. 4 cm </t>
  </si>
  <si>
    <t>596 21-5040.R00</t>
  </si>
  <si>
    <t xml:space="preserve">Kladení zámkové dlažby tl. 8 cm do drtě tl. 4 cm </t>
  </si>
  <si>
    <t>592-45110</t>
  </si>
  <si>
    <t xml:space="preserve">Dlažba sklad. HOLLAND 20x10x6 cm okrová </t>
  </si>
  <si>
    <t>350,1*1,01</t>
  </si>
  <si>
    <t>592-45267</t>
  </si>
  <si>
    <t xml:space="preserve">Dlažba BEST KLASIKO červená pro nevidomé 20x10x6 </t>
  </si>
  <si>
    <t>12,6*1,01</t>
  </si>
  <si>
    <t>592-45266</t>
  </si>
  <si>
    <t xml:space="preserve">Dlažba BEST KLASIKO přírodní 20x10x8 </t>
  </si>
  <si>
    <t>103,6*1,01</t>
  </si>
  <si>
    <t>8</t>
  </si>
  <si>
    <t>Trubní vedení</t>
  </si>
  <si>
    <t>899 43-1111.R00</t>
  </si>
  <si>
    <t xml:space="preserve">Výšková úprava do 20 cm, zvýšení krytu šoupěte </t>
  </si>
  <si>
    <t>kus</t>
  </si>
  <si>
    <t>899 33-1111.R00</t>
  </si>
  <si>
    <t xml:space="preserve">Výšková úprava vstupu do 20 cm, zvýšení poklopu </t>
  </si>
  <si>
    <t>895 94-1311.R00</t>
  </si>
  <si>
    <t xml:space="preserve">Zřízení vpusti uliční z dílců typ UVB - 50 </t>
  </si>
  <si>
    <t>283-24270.A</t>
  </si>
  <si>
    <t xml:space="preserve">Fólie nopová z HDPE JUNOP tl. 0,6 mm, nopy 8 mm </t>
  </si>
  <si>
    <t>44*0,5*1,01</t>
  </si>
  <si>
    <t>x01</t>
  </si>
  <si>
    <t>chráničky sděl. kabelu - plast TK žlab vč. materiálu a zemních prací</t>
  </si>
  <si>
    <t>x02</t>
  </si>
  <si>
    <t>Příčný odvodňovací žlab, betonový monolit vč. mříží z pásoviny š. 0,5 m, hl. 0,35 m</t>
  </si>
  <si>
    <t>91</t>
  </si>
  <si>
    <t>Doplňující práce na komunikaci</t>
  </si>
  <si>
    <t>919 73-5112.R00</t>
  </si>
  <si>
    <t xml:space="preserve">Řezání stávajícího živičného krytu tl. 5 - 10 cm </t>
  </si>
  <si>
    <t>919 73-5122.R00</t>
  </si>
  <si>
    <t xml:space="preserve">Řezání stávajícího betonového krytu tl. 5 - 10 cm </t>
  </si>
  <si>
    <t>914 00-1111.R00</t>
  </si>
  <si>
    <t>Montáž svislých dopr.značek na sloupky, konzoly vč. dodávky značky, sloupku a patky</t>
  </si>
  <si>
    <t>592-17476</t>
  </si>
  <si>
    <t xml:space="preserve">Obrubník silniční nájezdový 1000/150/150 šedý </t>
  </si>
  <si>
    <t>35,7*1,01</t>
  </si>
  <si>
    <t>592-17480</t>
  </si>
  <si>
    <t xml:space="preserve">Obrubník silniční přechodový L 1000/150/150-250 </t>
  </si>
  <si>
    <t>10*1,01</t>
  </si>
  <si>
    <t>592-17481</t>
  </si>
  <si>
    <t xml:space="preserve">Obrubník silniční přechodový P 1000/150/150-250 </t>
  </si>
  <si>
    <t>592-17460</t>
  </si>
  <si>
    <t xml:space="preserve">Obrubník silniční dvouvrstvý ABO 2-15  100x15x25cm </t>
  </si>
  <si>
    <t>387,4*1,01</t>
  </si>
  <si>
    <t>592-17420</t>
  </si>
  <si>
    <t xml:space="preserve">Obrubník chodníkový ABO 13-10 1000/100/200 </t>
  </si>
  <si>
    <t>219,5*1,01</t>
  </si>
  <si>
    <t>917 76-2111.R00</t>
  </si>
  <si>
    <t xml:space="preserve">Osazení ležat. obrub. bet. s opěrou, lože z B 12,5 </t>
  </si>
  <si>
    <t>917 86-2111.R00</t>
  </si>
  <si>
    <t xml:space="preserve">Osazení stojat. obrub. bet. s opěrou,lože z B 12,5 </t>
  </si>
  <si>
    <t>387,4+20+219,5</t>
  </si>
  <si>
    <t>592-16211.6</t>
  </si>
  <si>
    <t xml:space="preserve">Přídlažba silniční nízká  ABK 50/25/8 přírodní </t>
  </si>
  <si>
    <t>458*2*1,01</t>
  </si>
  <si>
    <t>915 49-1211.R00</t>
  </si>
  <si>
    <t xml:space="preserve">Osazení vodícího proužku do MC,podkl.B12,5, 25 cm </t>
  </si>
  <si>
    <t>97</t>
  </si>
  <si>
    <t>Prorážení otvorů</t>
  </si>
  <si>
    <t>979 08-4214.R00</t>
  </si>
  <si>
    <t xml:space="preserve">Vodorovná doprava vybour. hmot po suchu do 2 km </t>
  </si>
  <si>
    <t>20,0514+2,25+503,1352+31,9422+90,074</t>
  </si>
  <si>
    <t>979 08-4216.R00</t>
  </si>
  <si>
    <t xml:space="preserve">Vodorovná doprava vybour. hmot po suchu do 5 km </t>
  </si>
  <si>
    <t>20,0514+156,0356+360,495+31,9422+90,074</t>
  </si>
  <si>
    <t>979 08-4219.R00</t>
  </si>
  <si>
    <t xml:space="preserve">Příplatek k dopravě vybour.hmot za dalších 5 km </t>
  </si>
  <si>
    <t>979 08-2213.R00</t>
  </si>
  <si>
    <t xml:space="preserve">Vodorovná doprava suti po suchu do 1 km </t>
  </si>
  <si>
    <t>979 08-2219.R00</t>
  </si>
  <si>
    <t xml:space="preserve">Příplatek za dopravu suti po suchu za další 1 km </t>
  </si>
  <si>
    <t>9*428,66</t>
  </si>
  <si>
    <t>x03</t>
  </si>
  <si>
    <t xml:space="preserve">Poplatek za vybourané hmoty a suť </t>
  </si>
  <si>
    <t>647,4528+437,7840</t>
  </si>
  <si>
    <t>99</t>
  </si>
  <si>
    <t>Staveništní přesun hmot</t>
  </si>
  <si>
    <t>2328,83958+11,097815+196,05205</t>
  </si>
  <si>
    <t>SO.01 komunikace</t>
  </si>
  <si>
    <t>,,Rekonstrukce inženýrských sítí pod komunikací
a povrchu komunikace v areálu Nemocnice TGM Hodonín, p.o.,,</t>
  </si>
  <si>
    <t>998 22-5111.R00</t>
  </si>
  <si>
    <t>Přesun hmot, pozemní komunikace, kryt živičný</t>
  </si>
  <si>
    <t>577 11-2113.R00</t>
  </si>
  <si>
    <t>Beton asf. ACO 11+ (ABS I), modifik. do 3 m, 4 cm AB s asfaltem modifikonavým pryžovým granulátem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</si>
</sst>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2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19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3" fontId="19" fillId="0" borderId="0" xfId="1" applyNumberFormat="1" applyFont="1"/>
    <xf numFmtId="0" fontId="0" fillId="0" borderId="0" xfId="0" applyAlignment="1">
      <alignment horizontal="left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3" fontId="18" fillId="0" borderId="13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view="pageBreakPreview" zoomScale="60" zoomScaleNormal="100" workbookViewId="0">
      <selection activeCell="I11" sqref="I1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207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26.25" customHeight="1" x14ac:dyDescent="0.2">
      <c r="A6" s="7"/>
      <c r="B6" s="182" t="s">
        <v>208</v>
      </c>
      <c r="C6" s="182"/>
      <c r="D6" s="182"/>
      <c r="E6" s="182"/>
      <c r="F6" s="182"/>
      <c r="G6" s="183"/>
    </row>
    <row r="7" spans="1:57" x14ac:dyDescent="0.2">
      <c r="A7" s="13" t="s">
        <v>8</v>
      </c>
      <c r="B7" s="15"/>
      <c r="C7" s="184"/>
      <c r="D7" s="185"/>
      <c r="E7" s="18" t="s">
        <v>9</v>
      </c>
      <c r="F7" s="19"/>
      <c r="G7" s="20">
        <v>0</v>
      </c>
      <c r="H7" s="21"/>
      <c r="I7" s="21"/>
    </row>
    <row r="8" spans="1:57" x14ac:dyDescent="0.2">
      <c r="A8" s="13" t="s">
        <v>10</v>
      </c>
      <c r="B8" s="15"/>
      <c r="C8" s="184"/>
      <c r="D8" s="185"/>
      <c r="E8" s="16" t="s">
        <v>11</v>
      </c>
      <c r="F8" s="15"/>
      <c r="G8" s="22">
        <f>IF(PocetMJ=0,,ROUND((F30+F32)/PocetMJ,1))</f>
        <v>0</v>
      </c>
    </row>
    <row r="9" spans="1:57" x14ac:dyDescent="0.2">
      <c r="A9" s="23" t="s">
        <v>12</v>
      </c>
      <c r="B9" s="24"/>
      <c r="C9" s="24"/>
      <c r="D9" s="24"/>
      <c r="E9" s="25" t="s">
        <v>13</v>
      </c>
      <c r="F9" s="24"/>
      <c r="G9" s="26"/>
    </row>
    <row r="10" spans="1:57" x14ac:dyDescent="0.2">
      <c r="A10" s="27" t="s">
        <v>14</v>
      </c>
      <c r="B10" s="11"/>
      <c r="C10" s="11"/>
      <c r="D10" s="11"/>
      <c r="E10" s="28" t="s">
        <v>15</v>
      </c>
      <c r="F10" s="11"/>
      <c r="G10" s="12"/>
      <c r="BA10" s="29"/>
      <c r="BB10" s="29"/>
      <c r="BC10" s="29"/>
      <c r="BD10" s="29"/>
      <c r="BE10" s="29"/>
    </row>
    <row r="11" spans="1:57" x14ac:dyDescent="0.2">
      <c r="A11" s="27"/>
      <c r="B11" s="11"/>
      <c r="C11" s="11"/>
      <c r="D11" s="11"/>
      <c r="E11" s="186"/>
      <c r="F11" s="187"/>
      <c r="G11" s="188"/>
    </row>
    <row r="12" spans="1:57" ht="28.5" customHeight="1" thickBot="1" x14ac:dyDescent="0.25">
      <c r="A12" s="30" t="s">
        <v>16</v>
      </c>
      <c r="B12" s="31"/>
      <c r="C12" s="31"/>
      <c r="D12" s="31"/>
      <c r="E12" s="32"/>
      <c r="F12" s="32"/>
      <c r="G12" s="33"/>
    </row>
    <row r="13" spans="1:57" ht="17.25" customHeight="1" thickBot="1" x14ac:dyDescent="0.25">
      <c r="A13" s="34" t="s">
        <v>17</v>
      </c>
      <c r="B13" s="35"/>
      <c r="C13" s="36"/>
      <c r="D13" s="37" t="s">
        <v>18</v>
      </c>
      <c r="E13" s="38"/>
      <c r="F13" s="38"/>
      <c r="G13" s="36"/>
    </row>
    <row r="14" spans="1:57" ht="15.95" customHeight="1" x14ac:dyDescent="0.2">
      <c r="A14" s="39"/>
      <c r="B14" s="40" t="s">
        <v>19</v>
      </c>
      <c r="C14" s="41">
        <f>Dodavka</f>
        <v>0</v>
      </c>
      <c r="D14" s="42"/>
      <c r="E14" s="43"/>
      <c r="F14" s="44"/>
      <c r="G14" s="41"/>
    </row>
    <row r="15" spans="1:57" ht="15.95" customHeight="1" x14ac:dyDescent="0.2">
      <c r="A15" s="39" t="s">
        <v>20</v>
      </c>
      <c r="B15" s="40" t="s">
        <v>21</v>
      </c>
      <c r="C15" s="41">
        <f>Mont</f>
        <v>0</v>
      </c>
      <c r="D15" s="23"/>
      <c r="E15" s="45"/>
      <c r="F15" s="46"/>
      <c r="G15" s="41"/>
    </row>
    <row r="16" spans="1:57" ht="15.95" customHeight="1" x14ac:dyDescent="0.2">
      <c r="A16" s="39" t="s">
        <v>22</v>
      </c>
      <c r="B16" s="40" t="s">
        <v>23</v>
      </c>
      <c r="C16" s="41">
        <f>HSV</f>
        <v>0</v>
      </c>
      <c r="D16" s="23"/>
      <c r="E16" s="45"/>
      <c r="F16" s="46"/>
      <c r="G16" s="41"/>
    </row>
    <row r="17" spans="1:7" ht="15.95" customHeight="1" x14ac:dyDescent="0.2">
      <c r="A17" s="47" t="s">
        <v>24</v>
      </c>
      <c r="B17" s="40" t="s">
        <v>25</v>
      </c>
      <c r="C17" s="41">
        <f>PSV</f>
        <v>0</v>
      </c>
      <c r="D17" s="23"/>
      <c r="E17" s="45"/>
      <c r="F17" s="46"/>
      <c r="G17" s="41"/>
    </row>
    <row r="18" spans="1:7" ht="15.95" customHeight="1" x14ac:dyDescent="0.2">
      <c r="A18" s="48" t="s">
        <v>26</v>
      </c>
      <c r="B18" s="40"/>
      <c r="C18" s="41">
        <f>SUM(C14:C17)</f>
        <v>0</v>
      </c>
      <c r="D18" s="49"/>
      <c r="E18" s="45"/>
      <c r="F18" s="46"/>
      <c r="G18" s="41"/>
    </row>
    <row r="19" spans="1:7" ht="15.95" customHeight="1" x14ac:dyDescent="0.2">
      <c r="A19" s="48"/>
      <c r="B19" s="40"/>
      <c r="C19" s="41"/>
      <c r="D19" s="23"/>
      <c r="E19" s="45"/>
      <c r="F19" s="46"/>
      <c r="G19" s="41"/>
    </row>
    <row r="20" spans="1:7" ht="15.95" customHeight="1" x14ac:dyDescent="0.2">
      <c r="A20" s="48" t="s">
        <v>27</v>
      </c>
      <c r="B20" s="40"/>
      <c r="C20" s="41">
        <f>HZS</f>
        <v>0</v>
      </c>
      <c r="D20" s="23"/>
      <c r="E20" s="45"/>
      <c r="F20" s="46"/>
      <c r="G20" s="41"/>
    </row>
    <row r="21" spans="1:7" ht="15.95" customHeight="1" x14ac:dyDescent="0.2">
      <c r="A21" s="27" t="s">
        <v>28</v>
      </c>
      <c r="B21" s="11"/>
      <c r="C21" s="41">
        <f>C18+C20</f>
        <v>0</v>
      </c>
      <c r="D21" s="23" t="s">
        <v>29</v>
      </c>
      <c r="E21" s="45"/>
      <c r="F21" s="46"/>
      <c r="G21" s="41">
        <f>G22-SUM(G14:G20)</f>
        <v>0</v>
      </c>
    </row>
    <row r="22" spans="1:7" ht="15.95" customHeight="1" thickBot="1" x14ac:dyDescent="0.25">
      <c r="A22" s="23" t="s">
        <v>30</v>
      </c>
      <c r="B22" s="24"/>
      <c r="C22" s="50">
        <f>C21+G22</f>
        <v>0</v>
      </c>
      <c r="D22" s="51" t="s">
        <v>31</v>
      </c>
      <c r="E22" s="52"/>
      <c r="F22" s="53"/>
      <c r="G22" s="41">
        <f>VRN</f>
        <v>0</v>
      </c>
    </row>
    <row r="23" spans="1:7" x14ac:dyDescent="0.2">
      <c r="A23" s="3" t="s">
        <v>32</v>
      </c>
      <c r="B23" s="5"/>
      <c r="C23" s="54" t="s">
        <v>33</v>
      </c>
      <c r="D23" s="5"/>
      <c r="E23" s="54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7" t="s">
        <v>36</v>
      </c>
      <c r="B25" s="55"/>
      <c r="C25" s="28" t="s">
        <v>36</v>
      </c>
      <c r="D25" s="11"/>
      <c r="E25" s="28" t="s">
        <v>36</v>
      </c>
      <c r="F25" s="11"/>
      <c r="G25" s="12"/>
    </row>
    <row r="26" spans="1:7" x14ac:dyDescent="0.2">
      <c r="A26" s="27"/>
      <c r="B26" s="56"/>
      <c r="C26" s="28" t="s">
        <v>37</v>
      </c>
      <c r="D26" s="11"/>
      <c r="E26" s="28" t="s">
        <v>38</v>
      </c>
      <c r="F26" s="11"/>
      <c r="G26" s="12"/>
    </row>
    <row r="27" spans="1:7" x14ac:dyDescent="0.2">
      <c r="A27" s="27"/>
      <c r="B27" s="11"/>
      <c r="C27" s="28"/>
      <c r="D27" s="11"/>
      <c r="E27" s="28"/>
      <c r="F27" s="11"/>
      <c r="G27" s="12"/>
    </row>
    <row r="28" spans="1:7" ht="97.5" customHeight="1" x14ac:dyDescent="0.2">
      <c r="A28" s="27"/>
      <c r="B28" s="11"/>
      <c r="C28" s="28"/>
      <c r="D28" s="11"/>
      <c r="E28" s="28"/>
      <c r="F28" s="11"/>
      <c r="G28" s="12"/>
    </row>
    <row r="29" spans="1:7" x14ac:dyDescent="0.2">
      <c r="A29" s="13" t="s">
        <v>39</v>
      </c>
      <c r="B29" s="15"/>
      <c r="C29" s="57">
        <v>0</v>
      </c>
      <c r="D29" s="15" t="s">
        <v>40</v>
      </c>
      <c r="E29" s="16"/>
      <c r="F29" s="58">
        <v>0</v>
      </c>
      <c r="G29" s="17"/>
    </row>
    <row r="30" spans="1:7" x14ac:dyDescent="0.2">
      <c r="A30" s="13" t="s">
        <v>39</v>
      </c>
      <c r="B30" s="15"/>
      <c r="C30" s="57">
        <v>10</v>
      </c>
      <c r="D30" s="15" t="s">
        <v>40</v>
      </c>
      <c r="E30" s="16"/>
      <c r="F30" s="58">
        <v>0</v>
      </c>
      <c r="G30" s="17"/>
    </row>
    <row r="31" spans="1:7" x14ac:dyDescent="0.2">
      <c r="A31" s="13" t="s">
        <v>41</v>
      </c>
      <c r="B31" s="15"/>
      <c r="C31" s="57">
        <v>10</v>
      </c>
      <c r="D31" s="15" t="s">
        <v>40</v>
      </c>
      <c r="E31" s="16"/>
      <c r="F31" s="59">
        <f>ROUND(PRODUCT(F30,C31/100),1)</f>
        <v>0</v>
      </c>
      <c r="G31" s="26"/>
    </row>
    <row r="32" spans="1:7" x14ac:dyDescent="0.2">
      <c r="A32" s="13" t="s">
        <v>39</v>
      </c>
      <c r="B32" s="15"/>
      <c r="C32" s="57">
        <v>21</v>
      </c>
      <c r="D32" s="15" t="s">
        <v>40</v>
      </c>
      <c r="E32" s="16"/>
      <c r="F32" s="58">
        <f>C22</f>
        <v>0</v>
      </c>
      <c r="G32" s="17"/>
    </row>
    <row r="33" spans="1:8" x14ac:dyDescent="0.2">
      <c r="A33" s="13" t="s">
        <v>41</v>
      </c>
      <c r="B33" s="15"/>
      <c r="C33" s="57">
        <v>21</v>
      </c>
      <c r="D33" s="15" t="s">
        <v>40</v>
      </c>
      <c r="E33" s="16"/>
      <c r="F33" s="59">
        <f>ROUND(PRODUCT(F32,C33/100),1)</f>
        <v>0</v>
      </c>
      <c r="G33" s="26"/>
    </row>
    <row r="34" spans="1:8" s="65" customFormat="1" ht="19.5" customHeight="1" thickBot="1" x14ac:dyDescent="0.3">
      <c r="A34" s="60" t="s">
        <v>42</v>
      </c>
      <c r="B34" s="61"/>
      <c r="C34" s="61"/>
      <c r="D34" s="61"/>
      <c r="E34" s="62"/>
      <c r="F34" s="63">
        <f>CEILING(SUM(F29:F33),IF(SUM(F29:F33)&gt;=0,1,-1))</f>
        <v>0</v>
      </c>
      <c r="G34" s="64"/>
    </row>
    <row r="36" spans="1:8" x14ac:dyDescent="0.2">
      <c r="A36" s="66" t="s">
        <v>43</v>
      </c>
      <c r="B36" s="66"/>
      <c r="C36" s="66"/>
      <c r="D36" s="66"/>
      <c r="E36" s="66"/>
      <c r="F36" s="66"/>
      <c r="G36" s="66"/>
      <c r="H36" t="s">
        <v>4</v>
      </c>
    </row>
    <row r="37" spans="1:8" ht="14.25" customHeight="1" x14ac:dyDescent="0.2">
      <c r="A37" s="66"/>
      <c r="B37" s="189"/>
      <c r="C37" s="189"/>
      <c r="D37" s="189"/>
      <c r="E37" s="189"/>
      <c r="F37" s="189"/>
      <c r="G37" s="189"/>
      <c r="H37" t="s">
        <v>4</v>
      </c>
    </row>
    <row r="38" spans="1:8" ht="12.75" customHeight="1" x14ac:dyDescent="0.2">
      <c r="A38" s="67"/>
      <c r="B38" s="189"/>
      <c r="C38" s="189"/>
      <c r="D38" s="189"/>
      <c r="E38" s="189"/>
      <c r="F38" s="189"/>
      <c r="G38" s="189"/>
      <c r="H38" t="s">
        <v>4</v>
      </c>
    </row>
    <row r="39" spans="1:8" x14ac:dyDescent="0.2">
      <c r="A39" s="67"/>
      <c r="B39" s="189"/>
      <c r="C39" s="189"/>
      <c r="D39" s="189"/>
      <c r="E39" s="189"/>
      <c r="F39" s="189"/>
      <c r="G39" s="189"/>
      <c r="H39" t="s">
        <v>4</v>
      </c>
    </row>
    <row r="40" spans="1:8" x14ac:dyDescent="0.2">
      <c r="A40" s="67"/>
      <c r="B40" s="189"/>
      <c r="C40" s="189"/>
      <c r="D40" s="189"/>
      <c r="E40" s="189"/>
      <c r="F40" s="189"/>
      <c r="G40" s="189"/>
      <c r="H40" t="s">
        <v>4</v>
      </c>
    </row>
    <row r="41" spans="1:8" x14ac:dyDescent="0.2">
      <c r="A41" s="67"/>
      <c r="B41" s="189"/>
      <c r="C41" s="189"/>
      <c r="D41" s="189"/>
      <c r="E41" s="189"/>
      <c r="F41" s="189"/>
      <c r="G41" s="189"/>
      <c r="H41" t="s">
        <v>4</v>
      </c>
    </row>
    <row r="42" spans="1:8" x14ac:dyDescent="0.2">
      <c r="A42" s="67"/>
      <c r="B42" s="189"/>
      <c r="C42" s="189"/>
      <c r="D42" s="189"/>
      <c r="E42" s="189"/>
      <c r="F42" s="189"/>
      <c r="G42" s="189"/>
      <c r="H42" t="s">
        <v>4</v>
      </c>
    </row>
    <row r="43" spans="1:8" x14ac:dyDescent="0.2">
      <c r="A43" s="67"/>
      <c r="B43" s="189"/>
      <c r="C43" s="189"/>
      <c r="D43" s="189"/>
      <c r="E43" s="189"/>
      <c r="F43" s="189"/>
      <c r="G43" s="189"/>
      <c r="H43" t="s">
        <v>4</v>
      </c>
    </row>
    <row r="44" spans="1:8" x14ac:dyDescent="0.2">
      <c r="A44" s="67"/>
      <c r="B44" s="189"/>
      <c r="C44" s="189"/>
      <c r="D44" s="189"/>
      <c r="E44" s="189"/>
      <c r="F44" s="189"/>
      <c r="G44" s="189"/>
      <c r="H44" t="s">
        <v>4</v>
      </c>
    </row>
    <row r="45" spans="1:8" ht="3" customHeight="1" x14ac:dyDescent="0.2">
      <c r="A45" s="67"/>
      <c r="B45" s="189"/>
      <c r="C45" s="189"/>
      <c r="D45" s="189"/>
      <c r="E45" s="189"/>
      <c r="F45" s="189"/>
      <c r="G45" s="189"/>
      <c r="H45" t="s">
        <v>4</v>
      </c>
    </row>
    <row r="46" spans="1:8" x14ac:dyDescent="0.2">
      <c r="B46" s="181"/>
      <c r="C46" s="181"/>
      <c r="D46" s="181"/>
      <c r="E46" s="181"/>
      <c r="F46" s="181"/>
      <c r="G46" s="181"/>
    </row>
    <row r="47" spans="1:8" x14ac:dyDescent="0.2">
      <c r="B47" s="181"/>
      <c r="C47" s="181"/>
      <c r="D47" s="181"/>
      <c r="E47" s="181"/>
      <c r="F47" s="181"/>
      <c r="G47" s="181"/>
    </row>
    <row r="48" spans="1:8" x14ac:dyDescent="0.2">
      <c r="B48" s="181"/>
      <c r="C48" s="181"/>
      <c r="D48" s="181"/>
      <c r="E48" s="181"/>
      <c r="F48" s="181"/>
      <c r="G48" s="181"/>
    </row>
    <row r="49" spans="2:7" x14ac:dyDescent="0.2">
      <c r="B49" s="181"/>
      <c r="C49" s="181"/>
      <c r="D49" s="181"/>
      <c r="E49" s="181"/>
      <c r="F49" s="181"/>
      <c r="G49" s="181"/>
    </row>
    <row r="50" spans="2:7" x14ac:dyDescent="0.2">
      <c r="B50" s="181"/>
      <c r="C50" s="181"/>
      <c r="D50" s="181"/>
      <c r="E50" s="181"/>
      <c r="F50" s="181"/>
      <c r="G50" s="181"/>
    </row>
    <row r="51" spans="2:7" x14ac:dyDescent="0.2">
      <c r="B51" s="181"/>
      <c r="C51" s="181"/>
      <c r="D51" s="181"/>
      <c r="E51" s="181"/>
      <c r="F51" s="181"/>
      <c r="G51" s="181"/>
    </row>
    <row r="52" spans="2:7" x14ac:dyDescent="0.2">
      <c r="B52" s="181"/>
      <c r="C52" s="181"/>
      <c r="D52" s="181"/>
      <c r="E52" s="181"/>
      <c r="F52" s="181"/>
      <c r="G52" s="181"/>
    </row>
    <row r="53" spans="2:7" x14ac:dyDescent="0.2">
      <c r="B53" s="181"/>
      <c r="C53" s="181"/>
      <c r="D53" s="181"/>
      <c r="E53" s="181"/>
      <c r="F53" s="181"/>
      <c r="G53" s="181"/>
    </row>
    <row r="54" spans="2:7" x14ac:dyDescent="0.2">
      <c r="B54" s="181"/>
      <c r="C54" s="181"/>
      <c r="D54" s="181"/>
      <c r="E54" s="181"/>
      <c r="F54" s="181"/>
      <c r="G54" s="181"/>
    </row>
    <row r="55" spans="2:7" x14ac:dyDescent="0.2">
      <c r="B55" s="181"/>
      <c r="C55" s="181"/>
      <c r="D55" s="181"/>
      <c r="E55" s="181"/>
      <c r="F55" s="181"/>
      <c r="G55" s="181"/>
    </row>
  </sheetData>
  <mergeCells count="15">
    <mergeCell ref="B47:G47"/>
    <mergeCell ref="B6:G6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0"/>
  <sheetViews>
    <sheetView workbookViewId="0">
      <selection activeCell="A18" sqref="A1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0" t="s">
        <v>5</v>
      </c>
      <c r="B1" s="191"/>
      <c r="C1" s="68" t="str">
        <f>CONCATENATE(cislostavby," ",nazevstavby)</f>
        <v xml:space="preserve"> </v>
      </c>
      <c r="D1" s="69"/>
      <c r="E1" s="70"/>
      <c r="F1" s="69"/>
      <c r="G1" s="71"/>
      <c r="H1" s="72"/>
      <c r="I1" s="73"/>
    </row>
    <row r="2" spans="1:57" ht="13.5" thickBot="1" x14ac:dyDescent="0.25">
      <c r="A2" s="192" t="s">
        <v>1</v>
      </c>
      <c r="B2" s="193"/>
      <c r="C2" s="74" t="str">
        <f>CONCATENATE(cisloobjektu," ",nazevobjektu)</f>
        <v xml:space="preserve"> SO.01 komunikace</v>
      </c>
      <c r="D2" s="75"/>
      <c r="E2" s="76"/>
      <c r="F2" s="75"/>
      <c r="G2" s="194"/>
      <c r="H2" s="194"/>
      <c r="I2" s="195"/>
    </row>
    <row r="3" spans="1:57" ht="13.5" thickTop="1" x14ac:dyDescent="0.2">
      <c r="F3" s="11"/>
    </row>
    <row r="4" spans="1:57" ht="19.5" customHeight="1" x14ac:dyDescent="0.25">
      <c r="A4" s="77" t="s">
        <v>44</v>
      </c>
      <c r="B4" s="1"/>
      <c r="C4" s="1"/>
      <c r="D4" s="1"/>
      <c r="E4" s="78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9"/>
      <c r="B6" s="80" t="s">
        <v>45</v>
      </c>
      <c r="C6" s="80"/>
      <c r="D6" s="81"/>
      <c r="E6" s="82" t="s">
        <v>46</v>
      </c>
      <c r="F6" s="83" t="s">
        <v>47</v>
      </c>
      <c r="G6" s="83" t="s">
        <v>48</v>
      </c>
      <c r="H6" s="83" t="s">
        <v>49</v>
      </c>
      <c r="I6" s="84" t="s">
        <v>27</v>
      </c>
    </row>
    <row r="7" spans="1:57" s="11" customFormat="1" x14ac:dyDescent="0.2">
      <c r="A7" s="176" t="str">
        <f>Položky!B7</f>
        <v>1</v>
      </c>
      <c r="B7" s="85" t="str">
        <f>Položky!C7</f>
        <v>Zemní práce</v>
      </c>
      <c r="C7" s="86"/>
      <c r="D7" s="87"/>
      <c r="E7" s="177">
        <f>Položky!BA26</f>
        <v>0</v>
      </c>
      <c r="F7" s="178">
        <f>Položky!BB26</f>
        <v>0</v>
      </c>
      <c r="G7" s="178">
        <f>Položky!BC26</f>
        <v>0</v>
      </c>
      <c r="H7" s="178">
        <f>Položky!BD26</f>
        <v>0</v>
      </c>
      <c r="I7" s="179">
        <f>Položky!BE26</f>
        <v>0</v>
      </c>
    </row>
    <row r="8" spans="1:57" s="11" customFormat="1" x14ac:dyDescent="0.2">
      <c r="A8" s="176" t="str">
        <f>Položky!B27</f>
        <v>5</v>
      </c>
      <c r="B8" s="85" t="str">
        <f>Položky!C27</f>
        <v>Komunikace</v>
      </c>
      <c r="C8" s="86"/>
      <c r="D8" s="87"/>
      <c r="E8" s="177">
        <f>Položky!BA48</f>
        <v>0</v>
      </c>
      <c r="F8" s="178">
        <f>Položky!BB48</f>
        <v>0</v>
      </c>
      <c r="G8" s="178">
        <f>Položky!BC48</f>
        <v>0</v>
      </c>
      <c r="H8" s="178">
        <f>Položky!BD48</f>
        <v>0</v>
      </c>
      <c r="I8" s="179">
        <f>Položky!BE48</f>
        <v>0</v>
      </c>
    </row>
    <row r="9" spans="1:57" s="11" customFormat="1" x14ac:dyDescent="0.2">
      <c r="A9" s="176" t="str">
        <f>Položky!B49</f>
        <v>8</v>
      </c>
      <c r="B9" s="85" t="str">
        <f>Položky!C49</f>
        <v>Trubní vedení</v>
      </c>
      <c r="C9" s="86"/>
      <c r="D9" s="87"/>
      <c r="E9" s="177">
        <f>Položky!BA57</f>
        <v>0</v>
      </c>
      <c r="F9" s="178">
        <f>Položky!BB57</f>
        <v>0</v>
      </c>
      <c r="G9" s="178">
        <f>Položky!BC57</f>
        <v>0</v>
      </c>
      <c r="H9" s="178">
        <f>Položky!BD57</f>
        <v>0</v>
      </c>
      <c r="I9" s="179">
        <f>Položky!BE57</f>
        <v>0</v>
      </c>
    </row>
    <row r="10" spans="1:57" s="11" customFormat="1" x14ac:dyDescent="0.2">
      <c r="A10" s="176" t="str">
        <f>Položky!B58</f>
        <v>91</v>
      </c>
      <c r="B10" s="85" t="str">
        <f>Položky!C58</f>
        <v>Doplňující práce na komunikaci</v>
      </c>
      <c r="C10" s="86"/>
      <c r="D10" s="87"/>
      <c r="E10" s="177">
        <f>Položky!BA78</f>
        <v>0</v>
      </c>
      <c r="F10" s="178">
        <f>Položky!BB78</f>
        <v>0</v>
      </c>
      <c r="G10" s="178">
        <f>Položky!BC78</f>
        <v>0</v>
      </c>
      <c r="H10" s="178">
        <f>Položky!BD78</f>
        <v>0</v>
      </c>
      <c r="I10" s="179">
        <f>Položky!BE78</f>
        <v>0</v>
      </c>
    </row>
    <row r="11" spans="1:57" s="11" customFormat="1" x14ac:dyDescent="0.2">
      <c r="A11" s="176" t="str">
        <f>Položky!B79</f>
        <v>97</v>
      </c>
      <c r="B11" s="85" t="str">
        <f>Položky!C79</f>
        <v>Prorážení otvorů</v>
      </c>
      <c r="C11" s="86"/>
      <c r="D11" s="87"/>
      <c r="E11" s="177">
        <f>Položky!BA90</f>
        <v>0</v>
      </c>
      <c r="F11" s="178">
        <f>Položky!BB90</f>
        <v>0</v>
      </c>
      <c r="G11" s="178">
        <f>Položky!BC90</f>
        <v>0</v>
      </c>
      <c r="H11" s="178">
        <f>Položky!BD90</f>
        <v>0</v>
      </c>
      <c r="I11" s="179">
        <f>Položky!BE90</f>
        <v>0</v>
      </c>
    </row>
    <row r="12" spans="1:57" s="11" customFormat="1" ht="13.5" thickBot="1" x14ac:dyDescent="0.25">
      <c r="A12" s="176" t="str">
        <f>Položky!B91</f>
        <v>99</v>
      </c>
      <c r="B12" s="85" t="str">
        <f>Položky!C91</f>
        <v>Staveništní přesun hmot</v>
      </c>
      <c r="C12" s="86"/>
      <c r="D12" s="87"/>
      <c r="E12" s="177">
        <f>Položky!BA94</f>
        <v>0</v>
      </c>
      <c r="F12" s="178">
        <f>Položky!BB94</f>
        <v>0</v>
      </c>
      <c r="G12" s="178">
        <f>Položky!BC94</f>
        <v>0</v>
      </c>
      <c r="H12" s="178">
        <f>Položky!BD94</f>
        <v>0</v>
      </c>
      <c r="I12" s="179">
        <f>Položky!BE94</f>
        <v>0</v>
      </c>
    </row>
    <row r="13" spans="1:57" s="93" customFormat="1" ht="13.5" thickBot="1" x14ac:dyDescent="0.25">
      <c r="A13" s="88"/>
      <c r="B13" s="80" t="s">
        <v>50</v>
      </c>
      <c r="C13" s="80"/>
      <c r="D13" s="89"/>
      <c r="E13" s="90">
        <f>SUM(E7:E12)</f>
        <v>0</v>
      </c>
      <c r="F13" s="91">
        <f>SUM(F7:F12)</f>
        <v>0</v>
      </c>
      <c r="G13" s="91">
        <f>SUM(G7:G12)</f>
        <v>0</v>
      </c>
      <c r="H13" s="91">
        <f>SUM(H7:H12)</f>
        <v>0</v>
      </c>
      <c r="I13" s="92">
        <f>SUM(I7:I12)</f>
        <v>0</v>
      </c>
    </row>
    <row r="14" spans="1:57" x14ac:dyDescent="0.2">
      <c r="A14" s="86"/>
      <c r="B14" s="86"/>
      <c r="C14" s="86"/>
      <c r="D14" s="86"/>
      <c r="E14" s="86"/>
      <c r="F14" s="86"/>
      <c r="G14" s="86"/>
      <c r="H14" s="86"/>
      <c r="I14" s="86"/>
    </row>
    <row r="15" spans="1:57" ht="19.5" customHeight="1" x14ac:dyDescent="0.25">
      <c r="A15" s="94" t="s">
        <v>51</v>
      </c>
      <c r="B15" s="94"/>
      <c r="C15" s="94"/>
      <c r="D15" s="94"/>
      <c r="E15" s="94"/>
      <c r="F15" s="94"/>
      <c r="G15" s="95"/>
      <c r="H15" s="94"/>
      <c r="I15" s="94"/>
      <c r="BA15" s="29"/>
      <c r="BB15" s="29"/>
      <c r="BC15" s="29"/>
      <c r="BD15" s="29"/>
      <c r="BE15" s="29"/>
    </row>
    <row r="16" spans="1:57" ht="13.5" thickBot="1" x14ac:dyDescent="0.25">
      <c r="A16" s="96"/>
      <c r="B16" s="96"/>
      <c r="C16" s="96"/>
      <c r="D16" s="96"/>
      <c r="E16" s="96"/>
      <c r="F16" s="96"/>
      <c r="G16" s="96"/>
      <c r="H16" s="96"/>
      <c r="I16" s="96"/>
    </row>
    <row r="17" spans="1:53" x14ac:dyDescent="0.2">
      <c r="A17" s="97" t="s">
        <v>52</v>
      </c>
      <c r="B17" s="98"/>
      <c r="C17" s="98"/>
      <c r="D17" s="99"/>
      <c r="E17" s="100" t="s">
        <v>53</v>
      </c>
      <c r="F17" s="101" t="s">
        <v>54</v>
      </c>
      <c r="G17" s="102" t="s">
        <v>55</v>
      </c>
      <c r="H17" s="103"/>
      <c r="I17" s="104" t="s">
        <v>53</v>
      </c>
    </row>
    <row r="18" spans="1:53" x14ac:dyDescent="0.2">
      <c r="A18" s="105"/>
      <c r="B18" s="106"/>
      <c r="C18" s="106"/>
      <c r="D18" s="107"/>
      <c r="E18" s="108"/>
      <c r="F18" s="109"/>
      <c r="G18" s="110">
        <f>CHOOSE(BA18+1,HSV+PSV,HSV+PSV+Mont,HSV+PSV+Dodavka+Mont,HSV,PSV,Mont,Dodavka,Mont+Dodavka,0)</f>
        <v>0</v>
      </c>
      <c r="H18" s="111"/>
      <c r="I18" s="112">
        <f>E18+F18*G18/100</f>
        <v>0</v>
      </c>
      <c r="BA18">
        <v>8</v>
      </c>
    </row>
    <row r="19" spans="1:53" ht="13.5" thickBot="1" x14ac:dyDescent="0.25">
      <c r="A19" s="113"/>
      <c r="B19" s="114" t="s">
        <v>56</v>
      </c>
      <c r="C19" s="115"/>
      <c r="D19" s="116"/>
      <c r="E19" s="117"/>
      <c r="F19" s="118"/>
      <c r="G19" s="118"/>
      <c r="H19" s="196">
        <f>SUM(H18:H18)</f>
        <v>0</v>
      </c>
      <c r="I19" s="197"/>
    </row>
    <row r="20" spans="1:53" x14ac:dyDescent="0.2">
      <c r="A20" s="96"/>
      <c r="B20" s="96"/>
      <c r="C20" s="96"/>
      <c r="D20" s="96"/>
      <c r="E20" s="96"/>
      <c r="F20" s="96"/>
      <c r="G20" s="96"/>
      <c r="H20" s="96"/>
      <c r="I20" s="96"/>
    </row>
    <row r="21" spans="1:53" x14ac:dyDescent="0.2">
      <c r="B21" s="93"/>
      <c r="F21" s="119"/>
      <c r="G21" s="120"/>
      <c r="H21" s="120"/>
      <c r="I21" s="121"/>
    </row>
    <row r="22" spans="1:53" x14ac:dyDescent="0.2">
      <c r="F22" s="119"/>
      <c r="G22" s="120"/>
      <c r="H22" s="120"/>
      <c r="I22" s="121"/>
    </row>
    <row r="23" spans="1:53" x14ac:dyDescent="0.2">
      <c r="F23" s="119"/>
      <c r="G23" s="120"/>
      <c r="H23" s="120"/>
      <c r="I23" s="121"/>
    </row>
    <row r="24" spans="1:53" x14ac:dyDescent="0.2">
      <c r="F24" s="119"/>
      <c r="G24" s="120"/>
      <c r="H24" s="120"/>
      <c r="I24" s="121"/>
    </row>
    <row r="25" spans="1:53" x14ac:dyDescent="0.2">
      <c r="F25" s="119"/>
      <c r="G25" s="120"/>
      <c r="H25" s="120"/>
      <c r="I25" s="121"/>
    </row>
    <row r="26" spans="1:53" x14ac:dyDescent="0.2">
      <c r="F26" s="119"/>
      <c r="G26" s="120"/>
      <c r="H26" s="120"/>
      <c r="I26" s="121"/>
    </row>
    <row r="27" spans="1:53" x14ac:dyDescent="0.2">
      <c r="F27" s="119"/>
      <c r="G27" s="120"/>
      <c r="H27" s="120"/>
      <c r="I27" s="121"/>
    </row>
    <row r="28" spans="1:53" x14ac:dyDescent="0.2">
      <c r="F28" s="119"/>
      <c r="G28" s="120"/>
      <c r="H28" s="120"/>
      <c r="I28" s="121"/>
    </row>
    <row r="29" spans="1:53" x14ac:dyDescent="0.2">
      <c r="F29" s="119"/>
      <c r="G29" s="120"/>
      <c r="H29" s="120"/>
      <c r="I29" s="121"/>
    </row>
    <row r="30" spans="1:53" x14ac:dyDescent="0.2">
      <c r="F30" s="119"/>
      <c r="G30" s="120"/>
      <c r="H30" s="120"/>
      <c r="I30" s="121"/>
    </row>
    <row r="31" spans="1:53" x14ac:dyDescent="0.2">
      <c r="F31" s="119"/>
      <c r="G31" s="120"/>
      <c r="H31" s="120"/>
      <c r="I31" s="121"/>
    </row>
    <row r="32" spans="1:53" x14ac:dyDescent="0.2">
      <c r="F32" s="119"/>
      <c r="G32" s="120"/>
      <c r="H32" s="120"/>
      <c r="I32" s="121"/>
    </row>
    <row r="33" spans="6:9" x14ac:dyDescent="0.2">
      <c r="F33" s="119"/>
      <c r="G33" s="120"/>
      <c r="H33" s="120"/>
      <c r="I33" s="121"/>
    </row>
    <row r="34" spans="6:9" x14ac:dyDescent="0.2">
      <c r="F34" s="119"/>
      <c r="G34" s="120"/>
      <c r="H34" s="120"/>
      <c r="I34" s="121"/>
    </row>
    <row r="35" spans="6:9" x14ac:dyDescent="0.2">
      <c r="F35" s="119"/>
      <c r="G35" s="120"/>
      <c r="H35" s="120"/>
      <c r="I35" s="121"/>
    </row>
    <row r="36" spans="6:9" x14ac:dyDescent="0.2">
      <c r="F36" s="119"/>
      <c r="G36" s="120"/>
      <c r="H36" s="120"/>
      <c r="I36" s="121"/>
    </row>
    <row r="37" spans="6:9" x14ac:dyDescent="0.2">
      <c r="F37" s="119"/>
      <c r="G37" s="120"/>
      <c r="H37" s="120"/>
      <c r="I37" s="121"/>
    </row>
    <row r="38" spans="6:9" x14ac:dyDescent="0.2">
      <c r="F38" s="119"/>
      <c r="G38" s="120"/>
      <c r="H38" s="120"/>
      <c r="I38" s="121"/>
    </row>
    <row r="39" spans="6:9" x14ac:dyDescent="0.2">
      <c r="F39" s="119"/>
      <c r="G39" s="120"/>
      <c r="H39" s="120"/>
      <c r="I39" s="121"/>
    </row>
    <row r="40" spans="6:9" x14ac:dyDescent="0.2">
      <c r="F40" s="119"/>
      <c r="G40" s="120"/>
      <c r="H40" s="120"/>
      <c r="I40" s="121"/>
    </row>
    <row r="41" spans="6:9" x14ac:dyDescent="0.2">
      <c r="F41" s="119"/>
      <c r="G41" s="120"/>
      <c r="H41" s="120"/>
      <c r="I41" s="121"/>
    </row>
    <row r="42" spans="6:9" x14ac:dyDescent="0.2">
      <c r="F42" s="119"/>
      <c r="G42" s="120"/>
      <c r="H42" s="120"/>
      <c r="I42" s="121"/>
    </row>
    <row r="43" spans="6:9" x14ac:dyDescent="0.2">
      <c r="F43" s="119"/>
      <c r="G43" s="120"/>
      <c r="H43" s="120"/>
      <c r="I43" s="121"/>
    </row>
    <row r="44" spans="6:9" x14ac:dyDescent="0.2">
      <c r="F44" s="119"/>
      <c r="G44" s="120"/>
      <c r="H44" s="120"/>
      <c r="I44" s="121"/>
    </row>
    <row r="45" spans="6:9" x14ac:dyDescent="0.2">
      <c r="F45" s="119"/>
      <c r="G45" s="120"/>
      <c r="H45" s="120"/>
      <c r="I45" s="121"/>
    </row>
    <row r="46" spans="6:9" x14ac:dyDescent="0.2">
      <c r="F46" s="119"/>
      <c r="G46" s="120"/>
      <c r="H46" s="120"/>
      <c r="I46" s="121"/>
    </row>
    <row r="47" spans="6:9" x14ac:dyDescent="0.2">
      <c r="F47" s="119"/>
      <c r="G47" s="120"/>
      <c r="H47" s="120"/>
      <c r="I47" s="121"/>
    </row>
    <row r="48" spans="6:9" x14ac:dyDescent="0.2">
      <c r="F48" s="119"/>
      <c r="G48" s="120"/>
      <c r="H48" s="120"/>
      <c r="I48" s="121"/>
    </row>
    <row r="49" spans="6:9" x14ac:dyDescent="0.2">
      <c r="F49" s="119"/>
      <c r="G49" s="120"/>
      <c r="H49" s="120"/>
      <c r="I49" s="121"/>
    </row>
    <row r="50" spans="6:9" x14ac:dyDescent="0.2">
      <c r="F50" s="119"/>
      <c r="G50" s="120"/>
      <c r="H50" s="120"/>
      <c r="I50" s="121"/>
    </row>
    <row r="51" spans="6:9" x14ac:dyDescent="0.2">
      <c r="F51" s="119"/>
      <c r="G51" s="120"/>
      <c r="H51" s="120"/>
      <c r="I51" s="121"/>
    </row>
    <row r="52" spans="6:9" x14ac:dyDescent="0.2">
      <c r="F52" s="119"/>
      <c r="G52" s="120"/>
      <c r="H52" s="120"/>
      <c r="I52" s="121"/>
    </row>
    <row r="53" spans="6:9" x14ac:dyDescent="0.2">
      <c r="F53" s="119"/>
      <c r="G53" s="120"/>
      <c r="H53" s="120"/>
      <c r="I53" s="121"/>
    </row>
    <row r="54" spans="6:9" x14ac:dyDescent="0.2">
      <c r="F54" s="119"/>
      <c r="G54" s="120"/>
      <c r="H54" s="120"/>
      <c r="I54" s="121"/>
    </row>
    <row r="55" spans="6:9" x14ac:dyDescent="0.2">
      <c r="F55" s="119"/>
      <c r="G55" s="120"/>
      <c r="H55" s="120"/>
      <c r="I55" s="121"/>
    </row>
    <row r="56" spans="6:9" x14ac:dyDescent="0.2">
      <c r="F56" s="119"/>
      <c r="G56" s="120"/>
      <c r="H56" s="120"/>
      <c r="I56" s="121"/>
    </row>
    <row r="57" spans="6:9" x14ac:dyDescent="0.2">
      <c r="F57" s="119"/>
      <c r="G57" s="120"/>
      <c r="H57" s="120"/>
      <c r="I57" s="121"/>
    </row>
    <row r="58" spans="6:9" x14ac:dyDescent="0.2">
      <c r="F58" s="119"/>
      <c r="G58" s="120"/>
      <c r="H58" s="120"/>
      <c r="I58" s="121"/>
    </row>
    <row r="59" spans="6:9" x14ac:dyDescent="0.2">
      <c r="F59" s="119"/>
      <c r="G59" s="120"/>
      <c r="H59" s="120"/>
      <c r="I59" s="121"/>
    </row>
    <row r="60" spans="6:9" x14ac:dyDescent="0.2">
      <c r="F60" s="119"/>
      <c r="G60" s="120"/>
      <c r="H60" s="120"/>
      <c r="I60" s="121"/>
    </row>
    <row r="61" spans="6:9" x14ac:dyDescent="0.2">
      <c r="F61" s="119"/>
      <c r="G61" s="120"/>
      <c r="H61" s="120"/>
      <c r="I61" s="121"/>
    </row>
    <row r="62" spans="6:9" x14ac:dyDescent="0.2">
      <c r="F62" s="119"/>
      <c r="G62" s="120"/>
      <c r="H62" s="120"/>
      <c r="I62" s="121"/>
    </row>
    <row r="63" spans="6:9" x14ac:dyDescent="0.2">
      <c r="F63" s="119"/>
      <c r="G63" s="120"/>
      <c r="H63" s="120"/>
      <c r="I63" s="121"/>
    </row>
    <row r="64" spans="6:9" x14ac:dyDescent="0.2">
      <c r="F64" s="119"/>
      <c r="G64" s="120"/>
      <c r="H64" s="120"/>
      <c r="I64" s="121"/>
    </row>
    <row r="65" spans="6:9" x14ac:dyDescent="0.2">
      <c r="F65" s="119"/>
      <c r="G65" s="120"/>
      <c r="H65" s="120"/>
      <c r="I65" s="121"/>
    </row>
    <row r="66" spans="6:9" x14ac:dyDescent="0.2">
      <c r="F66" s="119"/>
      <c r="G66" s="120"/>
      <c r="H66" s="120"/>
      <c r="I66" s="121"/>
    </row>
    <row r="67" spans="6:9" x14ac:dyDescent="0.2">
      <c r="F67" s="119"/>
      <c r="G67" s="120"/>
      <c r="H67" s="120"/>
      <c r="I67" s="121"/>
    </row>
    <row r="68" spans="6:9" x14ac:dyDescent="0.2">
      <c r="F68" s="119"/>
      <c r="G68" s="120"/>
      <c r="H68" s="120"/>
      <c r="I68" s="121"/>
    </row>
    <row r="69" spans="6:9" x14ac:dyDescent="0.2">
      <c r="F69" s="119"/>
      <c r="G69" s="120"/>
      <c r="H69" s="120"/>
      <c r="I69" s="121"/>
    </row>
    <row r="70" spans="6:9" x14ac:dyDescent="0.2">
      <c r="F70" s="119"/>
      <c r="G70" s="120"/>
      <c r="H70" s="120"/>
      <c r="I70" s="121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67"/>
  <sheetViews>
    <sheetView showGridLines="0" showZeros="0" tabSelected="1" topLeftCell="A23" zoomScaleNormal="100" workbookViewId="0">
      <selection activeCell="B37" sqref="B37"/>
    </sheetView>
  </sheetViews>
  <sheetFormatPr defaultRowHeight="12.75" x14ac:dyDescent="0.2"/>
  <cols>
    <col min="1" max="1" width="3.85546875" style="122" customWidth="1"/>
    <col min="2" max="2" width="12" style="122" customWidth="1"/>
    <col min="3" max="3" width="40.42578125" style="122" customWidth="1"/>
    <col min="4" max="4" width="5.5703125" style="122" customWidth="1"/>
    <col min="5" max="5" width="8.5703125" style="170" customWidth="1"/>
    <col min="6" max="6" width="9.85546875" style="122" customWidth="1"/>
    <col min="7" max="7" width="13.85546875" style="122" customWidth="1"/>
    <col min="8" max="16384" width="9.140625" style="122"/>
  </cols>
  <sheetData>
    <row r="1" spans="1:104" ht="15.75" x14ac:dyDescent="0.25">
      <c r="A1" s="201" t="s">
        <v>57</v>
      </c>
      <c r="B1" s="201"/>
      <c r="C1" s="201"/>
      <c r="D1" s="201"/>
      <c r="E1" s="201"/>
      <c r="F1" s="201"/>
      <c r="G1" s="201"/>
    </row>
    <row r="2" spans="1:104" ht="13.5" thickBot="1" x14ac:dyDescent="0.25">
      <c r="A2" s="123"/>
      <c r="B2" s="124"/>
      <c r="C2" s="125"/>
      <c r="D2" s="125"/>
      <c r="E2" s="126"/>
      <c r="F2" s="125"/>
      <c r="G2" s="125"/>
    </row>
    <row r="3" spans="1:104" ht="13.5" thickTop="1" x14ac:dyDescent="0.2">
      <c r="A3" s="202" t="s">
        <v>5</v>
      </c>
      <c r="B3" s="203"/>
      <c r="C3" s="127" t="str">
        <f>CONCATENATE(cislostavby," ",nazevstavby)</f>
        <v xml:space="preserve"> </v>
      </c>
      <c r="D3" s="128"/>
      <c r="E3" s="129"/>
      <c r="F3" s="130">
        <f>Rekapitulace!H1</f>
        <v>0</v>
      </c>
      <c r="G3" s="131"/>
    </row>
    <row r="4" spans="1:104" ht="13.5" thickBot="1" x14ac:dyDescent="0.25">
      <c r="A4" s="204" t="s">
        <v>1</v>
      </c>
      <c r="B4" s="205"/>
      <c r="C4" s="132" t="str">
        <f>CONCATENATE(cisloobjektu," ",nazevobjektu)</f>
        <v xml:space="preserve"> SO.01 komunikace</v>
      </c>
      <c r="D4" s="133"/>
      <c r="E4" s="206"/>
      <c r="F4" s="206"/>
      <c r="G4" s="207"/>
    </row>
    <row r="5" spans="1:104" ht="13.5" thickTop="1" x14ac:dyDescent="0.2">
      <c r="A5" s="134"/>
      <c r="B5" s="135"/>
      <c r="C5" s="135"/>
      <c r="D5" s="123"/>
      <c r="E5" s="136"/>
      <c r="F5" s="123"/>
      <c r="G5" s="137"/>
    </row>
    <row r="6" spans="1:104" x14ac:dyDescent="0.2">
      <c r="A6" s="138" t="s">
        <v>58</v>
      </c>
      <c r="B6" s="139" t="s">
        <v>59</v>
      </c>
      <c r="C6" s="139" t="s">
        <v>60</v>
      </c>
      <c r="D6" s="139" t="s">
        <v>61</v>
      </c>
      <c r="E6" s="140" t="s">
        <v>62</v>
      </c>
      <c r="F6" s="139" t="s">
        <v>63</v>
      </c>
      <c r="G6" s="141" t="s">
        <v>64</v>
      </c>
    </row>
    <row r="7" spans="1:104" x14ac:dyDescent="0.2">
      <c r="A7" s="142" t="s">
        <v>65</v>
      </c>
      <c r="B7" s="143" t="s">
        <v>66</v>
      </c>
      <c r="C7" s="144" t="s">
        <v>67</v>
      </c>
      <c r="D7" s="145"/>
      <c r="E7" s="146"/>
      <c r="F7" s="146"/>
      <c r="G7" s="147"/>
      <c r="H7" s="148"/>
      <c r="I7" s="148"/>
      <c r="O7" s="149">
        <v>1</v>
      </c>
    </row>
    <row r="8" spans="1:104" x14ac:dyDescent="0.2">
      <c r="A8" s="150">
        <v>1</v>
      </c>
      <c r="B8" s="151" t="s">
        <v>69</v>
      </c>
      <c r="C8" s="152" t="s">
        <v>70</v>
      </c>
      <c r="D8" s="153" t="s">
        <v>71</v>
      </c>
      <c r="E8" s="154">
        <v>145.30000000000001</v>
      </c>
      <c r="F8" s="154"/>
      <c r="G8" s="155">
        <f t="shared" ref="G8:G14" si="0">E8*F8</f>
        <v>0</v>
      </c>
      <c r="O8" s="14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 t="shared" ref="BA8:BA14" si="1">IF(AZ8=1,G8,0)</f>
        <v>0</v>
      </c>
      <c r="BB8" s="122">
        <f t="shared" ref="BB8:BB14" si="2">IF(AZ8=2,G8,0)</f>
        <v>0</v>
      </c>
      <c r="BC8" s="122">
        <f t="shared" ref="BC8:BC14" si="3">IF(AZ8=3,G8,0)</f>
        <v>0</v>
      </c>
      <c r="BD8" s="122">
        <f t="shared" ref="BD8:BD14" si="4">IF(AZ8=4,G8,0)</f>
        <v>0</v>
      </c>
      <c r="BE8" s="122">
        <f t="shared" ref="BE8:BE14" si="5">IF(AZ8=5,G8,0)</f>
        <v>0</v>
      </c>
      <c r="CZ8" s="122">
        <v>0</v>
      </c>
    </row>
    <row r="9" spans="1:104" x14ac:dyDescent="0.2">
      <c r="A9" s="150">
        <v>2</v>
      </c>
      <c r="B9" s="151" t="s">
        <v>72</v>
      </c>
      <c r="C9" s="152" t="s">
        <v>73</v>
      </c>
      <c r="D9" s="153" t="s">
        <v>71</v>
      </c>
      <c r="E9" s="154">
        <v>1592.2</v>
      </c>
      <c r="F9" s="154"/>
      <c r="G9" s="155">
        <f t="shared" si="0"/>
        <v>0</v>
      </c>
      <c r="O9" s="149">
        <v>2</v>
      </c>
      <c r="AA9" s="122">
        <v>12</v>
      </c>
      <c r="AB9" s="122">
        <v>0</v>
      </c>
      <c r="AC9" s="122">
        <v>2</v>
      </c>
      <c r="AZ9" s="122">
        <v>1</v>
      </c>
      <c r="BA9" s="122">
        <f t="shared" si="1"/>
        <v>0</v>
      </c>
      <c r="BB9" s="122">
        <f t="shared" si="2"/>
        <v>0</v>
      </c>
      <c r="BC9" s="122">
        <f t="shared" si="3"/>
        <v>0</v>
      </c>
      <c r="BD9" s="122">
        <f t="shared" si="4"/>
        <v>0</v>
      </c>
      <c r="BE9" s="122">
        <f t="shared" si="5"/>
        <v>0</v>
      </c>
      <c r="CZ9" s="122">
        <v>0</v>
      </c>
    </row>
    <row r="10" spans="1:104" x14ac:dyDescent="0.2">
      <c r="A10" s="150">
        <v>3</v>
      </c>
      <c r="B10" s="151" t="s">
        <v>74</v>
      </c>
      <c r="C10" s="152" t="s">
        <v>75</v>
      </c>
      <c r="D10" s="153" t="s">
        <v>71</v>
      </c>
      <c r="E10" s="154">
        <v>1602.2</v>
      </c>
      <c r="F10" s="154"/>
      <c r="G10" s="155">
        <f t="shared" si="0"/>
        <v>0</v>
      </c>
      <c r="O10" s="149">
        <v>2</v>
      </c>
      <c r="AA10" s="122">
        <v>12</v>
      </c>
      <c r="AB10" s="122">
        <v>0</v>
      </c>
      <c r="AC10" s="122">
        <v>3</v>
      </c>
      <c r="AZ10" s="122">
        <v>1</v>
      </c>
      <c r="BA10" s="122">
        <f t="shared" si="1"/>
        <v>0</v>
      </c>
      <c r="BB10" s="122">
        <f t="shared" si="2"/>
        <v>0</v>
      </c>
      <c r="BC10" s="122">
        <f t="shared" si="3"/>
        <v>0</v>
      </c>
      <c r="BD10" s="122">
        <f t="shared" si="4"/>
        <v>0</v>
      </c>
      <c r="BE10" s="122">
        <f t="shared" si="5"/>
        <v>0</v>
      </c>
      <c r="CZ10" s="122">
        <v>0</v>
      </c>
    </row>
    <row r="11" spans="1:104" x14ac:dyDescent="0.2">
      <c r="A11" s="150">
        <v>4</v>
      </c>
      <c r="B11" s="151" t="s">
        <v>76</v>
      </c>
      <c r="C11" s="152" t="s">
        <v>77</v>
      </c>
      <c r="D11" s="153" t="s">
        <v>71</v>
      </c>
      <c r="E11" s="154">
        <v>76.599999999999994</v>
      </c>
      <c r="F11" s="154"/>
      <c r="G11" s="155">
        <f t="shared" si="0"/>
        <v>0</v>
      </c>
      <c r="O11" s="149">
        <v>2</v>
      </c>
      <c r="AA11" s="122">
        <v>12</v>
      </c>
      <c r="AB11" s="122">
        <v>0</v>
      </c>
      <c r="AC11" s="122">
        <v>4</v>
      </c>
      <c r="AZ11" s="122">
        <v>1</v>
      </c>
      <c r="BA11" s="122">
        <f t="shared" si="1"/>
        <v>0</v>
      </c>
      <c r="BB11" s="122">
        <f t="shared" si="2"/>
        <v>0</v>
      </c>
      <c r="BC11" s="122">
        <f t="shared" si="3"/>
        <v>0</v>
      </c>
      <c r="BD11" s="122">
        <f t="shared" si="4"/>
        <v>0</v>
      </c>
      <c r="BE11" s="122">
        <f t="shared" si="5"/>
        <v>0</v>
      </c>
      <c r="CZ11" s="122">
        <v>0</v>
      </c>
    </row>
    <row r="12" spans="1:104" x14ac:dyDescent="0.2">
      <c r="A12" s="150">
        <v>5</v>
      </c>
      <c r="B12" s="151" t="s">
        <v>78</v>
      </c>
      <c r="C12" s="152" t="s">
        <v>79</v>
      </c>
      <c r="D12" s="153" t="s">
        <v>80</v>
      </c>
      <c r="E12" s="154">
        <v>621.20000000000005</v>
      </c>
      <c r="F12" s="154"/>
      <c r="G12" s="155">
        <f t="shared" si="0"/>
        <v>0</v>
      </c>
      <c r="O12" s="149">
        <v>2</v>
      </c>
      <c r="AA12" s="122">
        <v>12</v>
      </c>
      <c r="AB12" s="122">
        <v>0</v>
      </c>
      <c r="AC12" s="122">
        <v>5</v>
      </c>
      <c r="AZ12" s="122">
        <v>1</v>
      </c>
      <c r="BA12" s="122">
        <f t="shared" si="1"/>
        <v>0</v>
      </c>
      <c r="BB12" s="122">
        <f t="shared" si="2"/>
        <v>0</v>
      </c>
      <c r="BC12" s="122">
        <f t="shared" si="3"/>
        <v>0</v>
      </c>
      <c r="BD12" s="122">
        <f t="shared" si="4"/>
        <v>0</v>
      </c>
      <c r="BE12" s="122">
        <f t="shared" si="5"/>
        <v>0</v>
      </c>
      <c r="CZ12" s="122">
        <v>0</v>
      </c>
    </row>
    <row r="13" spans="1:104" x14ac:dyDescent="0.2">
      <c r="A13" s="150">
        <v>6</v>
      </c>
      <c r="B13" s="151" t="s">
        <v>81</v>
      </c>
      <c r="C13" s="152" t="s">
        <v>82</v>
      </c>
      <c r="D13" s="153" t="s">
        <v>71</v>
      </c>
      <c r="E13" s="154">
        <v>1824.1</v>
      </c>
      <c r="F13" s="154"/>
      <c r="G13" s="155">
        <f t="shared" si="0"/>
        <v>0</v>
      </c>
      <c r="O13" s="149">
        <v>2</v>
      </c>
      <c r="AA13" s="122">
        <v>12</v>
      </c>
      <c r="AB13" s="122">
        <v>0</v>
      </c>
      <c r="AC13" s="122">
        <v>6</v>
      </c>
      <c r="AZ13" s="122">
        <v>1</v>
      </c>
      <c r="BA13" s="122">
        <f t="shared" si="1"/>
        <v>0</v>
      </c>
      <c r="BB13" s="122">
        <f t="shared" si="2"/>
        <v>0</v>
      </c>
      <c r="BC13" s="122">
        <f t="shared" si="3"/>
        <v>0</v>
      </c>
      <c r="BD13" s="122">
        <f t="shared" si="4"/>
        <v>0</v>
      </c>
      <c r="BE13" s="122">
        <f t="shared" si="5"/>
        <v>0</v>
      </c>
      <c r="CZ13" s="122">
        <v>0</v>
      </c>
    </row>
    <row r="14" spans="1:104" x14ac:dyDescent="0.2">
      <c r="A14" s="150">
        <v>7</v>
      </c>
      <c r="B14" s="151" t="s">
        <v>83</v>
      </c>
      <c r="C14" s="152" t="s">
        <v>84</v>
      </c>
      <c r="D14" s="153" t="s">
        <v>85</v>
      </c>
      <c r="E14" s="154">
        <v>401.79199999999997</v>
      </c>
      <c r="F14" s="154"/>
      <c r="G14" s="155">
        <f t="shared" si="0"/>
        <v>0</v>
      </c>
      <c r="O14" s="149">
        <v>2</v>
      </c>
      <c r="AA14" s="122">
        <v>12</v>
      </c>
      <c r="AB14" s="122">
        <v>0</v>
      </c>
      <c r="AC14" s="122">
        <v>7</v>
      </c>
      <c r="AZ14" s="122">
        <v>1</v>
      </c>
      <c r="BA14" s="122">
        <f t="shared" si="1"/>
        <v>0</v>
      </c>
      <c r="BB14" s="122">
        <f t="shared" si="2"/>
        <v>0</v>
      </c>
      <c r="BC14" s="122">
        <f t="shared" si="3"/>
        <v>0</v>
      </c>
      <c r="BD14" s="122">
        <f t="shared" si="4"/>
        <v>0</v>
      </c>
      <c r="BE14" s="122">
        <f t="shared" si="5"/>
        <v>0</v>
      </c>
      <c r="CZ14" s="122">
        <v>0</v>
      </c>
    </row>
    <row r="15" spans="1:104" x14ac:dyDescent="0.2">
      <c r="A15" s="156"/>
      <c r="B15" s="157"/>
      <c r="C15" s="198" t="s">
        <v>86</v>
      </c>
      <c r="D15" s="199"/>
      <c r="E15" s="158">
        <v>401.79199999999997</v>
      </c>
      <c r="F15" s="159"/>
      <c r="G15" s="160"/>
      <c r="M15" s="161" t="s">
        <v>86</v>
      </c>
      <c r="O15" s="149"/>
    </row>
    <row r="16" spans="1:104" x14ac:dyDescent="0.2">
      <c r="A16" s="150">
        <v>8</v>
      </c>
      <c r="B16" s="151" t="s">
        <v>87</v>
      </c>
      <c r="C16" s="152" t="s">
        <v>88</v>
      </c>
      <c r="D16" s="153" t="s">
        <v>85</v>
      </c>
      <c r="E16" s="154">
        <v>348.59199999999998</v>
      </c>
      <c r="F16" s="154"/>
      <c r="G16" s="155">
        <f>E16*F16</f>
        <v>0</v>
      </c>
      <c r="O16" s="149">
        <v>2</v>
      </c>
      <c r="AA16" s="122">
        <v>12</v>
      </c>
      <c r="AB16" s="122">
        <v>0</v>
      </c>
      <c r="AC16" s="122">
        <v>8</v>
      </c>
      <c r="AZ16" s="122">
        <v>1</v>
      </c>
      <c r="BA16" s="122">
        <f>IF(AZ16=1,G16,0)</f>
        <v>0</v>
      </c>
      <c r="BB16" s="122">
        <f>IF(AZ16=2,G16,0)</f>
        <v>0</v>
      </c>
      <c r="BC16" s="122">
        <f>IF(AZ16=3,G16,0)</f>
        <v>0</v>
      </c>
      <c r="BD16" s="122">
        <f>IF(AZ16=4,G16,0)</f>
        <v>0</v>
      </c>
      <c r="BE16" s="122">
        <f>IF(AZ16=5,G16,0)</f>
        <v>0</v>
      </c>
      <c r="CZ16" s="122">
        <v>0</v>
      </c>
    </row>
    <row r="17" spans="1:104" x14ac:dyDescent="0.2">
      <c r="A17" s="156"/>
      <c r="B17" s="157"/>
      <c r="C17" s="200">
        <v>401792</v>
      </c>
      <c r="D17" s="199"/>
      <c r="E17" s="158">
        <v>401.79199999999997</v>
      </c>
      <c r="F17" s="159"/>
      <c r="G17" s="160"/>
      <c r="M17" s="180">
        <v>401792</v>
      </c>
      <c r="O17" s="149"/>
    </row>
    <row r="18" spans="1:104" x14ac:dyDescent="0.2">
      <c r="A18" s="156"/>
      <c r="B18" s="157"/>
      <c r="C18" s="198" t="s">
        <v>89</v>
      </c>
      <c r="D18" s="199"/>
      <c r="E18" s="158">
        <v>-53.2</v>
      </c>
      <c r="F18" s="159"/>
      <c r="G18" s="160"/>
      <c r="M18" s="161" t="s">
        <v>89</v>
      </c>
      <c r="O18" s="149"/>
    </row>
    <row r="19" spans="1:104" x14ac:dyDescent="0.2">
      <c r="A19" s="150">
        <v>9</v>
      </c>
      <c r="B19" s="151" t="s">
        <v>90</v>
      </c>
      <c r="C19" s="152" t="s">
        <v>91</v>
      </c>
      <c r="D19" s="153" t="s">
        <v>85</v>
      </c>
      <c r="E19" s="154">
        <v>53.2</v>
      </c>
      <c r="F19" s="154"/>
      <c r="G19" s="155">
        <f>E19*F19</f>
        <v>0</v>
      </c>
      <c r="O19" s="149">
        <v>2</v>
      </c>
      <c r="AA19" s="122">
        <v>12</v>
      </c>
      <c r="AB19" s="122">
        <v>0</v>
      </c>
      <c r="AC19" s="122">
        <v>9</v>
      </c>
      <c r="AZ19" s="122">
        <v>1</v>
      </c>
      <c r="BA19" s="122">
        <f>IF(AZ19=1,G19,0)</f>
        <v>0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0</v>
      </c>
    </row>
    <row r="20" spans="1:104" x14ac:dyDescent="0.2">
      <c r="A20" s="150">
        <v>10</v>
      </c>
      <c r="B20" s="151" t="s">
        <v>92</v>
      </c>
      <c r="C20" s="152" t="s">
        <v>93</v>
      </c>
      <c r="D20" s="153" t="s">
        <v>71</v>
      </c>
      <c r="E20" s="154">
        <v>1874.7750000000001</v>
      </c>
      <c r="F20" s="154"/>
      <c r="G20" s="155">
        <f>E20*F20</f>
        <v>0</v>
      </c>
      <c r="O20" s="149">
        <v>2</v>
      </c>
      <c r="AA20" s="122">
        <v>12</v>
      </c>
      <c r="AB20" s="122">
        <v>0</v>
      </c>
      <c r="AC20" s="122">
        <v>10</v>
      </c>
      <c r="AZ20" s="122">
        <v>1</v>
      </c>
      <c r="BA20" s="122">
        <f>IF(AZ20=1,G20,0)</f>
        <v>0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</v>
      </c>
    </row>
    <row r="21" spans="1:104" x14ac:dyDescent="0.2">
      <c r="A21" s="156"/>
      <c r="B21" s="157"/>
      <c r="C21" s="198" t="s">
        <v>94</v>
      </c>
      <c r="D21" s="199"/>
      <c r="E21" s="158">
        <v>1874.7750000000001</v>
      </c>
      <c r="F21" s="159"/>
      <c r="G21" s="160"/>
      <c r="M21" s="161" t="s">
        <v>94</v>
      </c>
      <c r="O21" s="149"/>
    </row>
    <row r="22" spans="1:104" ht="22.5" x14ac:dyDescent="0.2">
      <c r="A22" s="150">
        <v>11</v>
      </c>
      <c r="B22" s="151" t="s">
        <v>95</v>
      </c>
      <c r="C22" s="152" t="s">
        <v>96</v>
      </c>
      <c r="D22" s="153" t="s">
        <v>71</v>
      </c>
      <c r="E22" s="154">
        <v>422</v>
      </c>
      <c r="F22" s="154"/>
      <c r="G22" s="155">
        <f>E22*F22</f>
        <v>0</v>
      </c>
      <c r="O22" s="149">
        <v>2</v>
      </c>
      <c r="AA22" s="122">
        <v>12</v>
      </c>
      <c r="AB22" s="122">
        <v>0</v>
      </c>
      <c r="AC22" s="122">
        <v>11</v>
      </c>
      <c r="AZ22" s="122">
        <v>1</v>
      </c>
      <c r="BA22" s="122">
        <f>IF(AZ22=1,G22,0)</f>
        <v>0</v>
      </c>
      <c r="BB22" s="122">
        <f>IF(AZ22=2,G22,0)</f>
        <v>0</v>
      </c>
      <c r="BC22" s="122">
        <f>IF(AZ22=3,G22,0)</f>
        <v>0</v>
      </c>
      <c r="BD22" s="122">
        <f>IF(AZ22=4,G22,0)</f>
        <v>0</v>
      </c>
      <c r="BE22" s="122">
        <f>IF(AZ22=5,G22,0)</f>
        <v>0</v>
      </c>
      <c r="CZ22" s="122">
        <v>0</v>
      </c>
    </row>
    <row r="23" spans="1:104" x14ac:dyDescent="0.2">
      <c r="A23" s="150">
        <v>12</v>
      </c>
      <c r="B23" s="151" t="s">
        <v>97</v>
      </c>
      <c r="C23" s="152" t="s">
        <v>98</v>
      </c>
      <c r="D23" s="153" t="s">
        <v>71</v>
      </c>
      <c r="E23" s="154">
        <v>422</v>
      </c>
      <c r="F23" s="154"/>
      <c r="G23" s="155">
        <f>E23*F23</f>
        <v>0</v>
      </c>
      <c r="O23" s="149">
        <v>2</v>
      </c>
      <c r="AA23" s="122">
        <v>12</v>
      </c>
      <c r="AB23" s="122">
        <v>0</v>
      </c>
      <c r="AC23" s="122">
        <v>12</v>
      </c>
      <c r="AZ23" s="122">
        <v>1</v>
      </c>
      <c r="BA23" s="122">
        <f>IF(AZ23=1,G23,0)</f>
        <v>0</v>
      </c>
      <c r="BB23" s="122">
        <f>IF(AZ23=2,G23,0)</f>
        <v>0</v>
      </c>
      <c r="BC23" s="122">
        <f>IF(AZ23=3,G23,0)</f>
        <v>0</v>
      </c>
      <c r="BD23" s="122">
        <f>IF(AZ23=4,G23,0)</f>
        <v>0</v>
      </c>
      <c r="BE23" s="122">
        <f>IF(AZ23=5,G23,0)</f>
        <v>0</v>
      </c>
      <c r="CZ23" s="122">
        <v>0</v>
      </c>
    </row>
    <row r="24" spans="1:104" x14ac:dyDescent="0.2">
      <c r="A24" s="150">
        <v>13</v>
      </c>
      <c r="B24" s="151" t="s">
        <v>99</v>
      </c>
      <c r="C24" s="152" t="s">
        <v>100</v>
      </c>
      <c r="D24" s="153" t="s">
        <v>101</v>
      </c>
      <c r="E24" s="154">
        <v>627.46559999999999</v>
      </c>
      <c r="F24" s="154"/>
      <c r="G24" s="155">
        <f>E24*F24</f>
        <v>0</v>
      </c>
      <c r="O24" s="149">
        <v>2</v>
      </c>
      <c r="AA24" s="122">
        <v>12</v>
      </c>
      <c r="AB24" s="122">
        <v>0</v>
      </c>
      <c r="AC24" s="122">
        <v>13</v>
      </c>
      <c r="AZ24" s="122">
        <v>1</v>
      </c>
      <c r="BA24" s="122">
        <f>IF(AZ24=1,G24,0)</f>
        <v>0</v>
      </c>
      <c r="BB24" s="122">
        <f>IF(AZ24=2,G24,0)</f>
        <v>0</v>
      </c>
      <c r="BC24" s="122">
        <f>IF(AZ24=3,G24,0)</f>
        <v>0</v>
      </c>
      <c r="BD24" s="122">
        <f>IF(AZ24=4,G24,0)</f>
        <v>0</v>
      </c>
      <c r="BE24" s="122">
        <f>IF(AZ24=5,G24,0)</f>
        <v>0</v>
      </c>
      <c r="CZ24" s="122">
        <v>0</v>
      </c>
    </row>
    <row r="25" spans="1:104" x14ac:dyDescent="0.2">
      <c r="A25" s="156"/>
      <c r="B25" s="157"/>
      <c r="C25" s="198" t="s">
        <v>102</v>
      </c>
      <c r="D25" s="199"/>
      <c r="E25" s="158">
        <v>627.46559999999999</v>
      </c>
      <c r="F25" s="159"/>
      <c r="G25" s="160"/>
      <c r="M25" s="161" t="s">
        <v>102</v>
      </c>
      <c r="O25" s="149"/>
    </row>
    <row r="26" spans="1:104" x14ac:dyDescent="0.2">
      <c r="A26" s="162"/>
      <c r="B26" s="163" t="s">
        <v>68</v>
      </c>
      <c r="C26" s="164" t="str">
        <f>CONCATENATE(B7," ",C7)</f>
        <v>1 Zemní práce</v>
      </c>
      <c r="D26" s="162"/>
      <c r="E26" s="165"/>
      <c r="F26" s="165"/>
      <c r="G26" s="166">
        <f>SUM(G7:G25)</f>
        <v>0</v>
      </c>
      <c r="O26" s="149">
        <v>4</v>
      </c>
      <c r="BA26" s="167">
        <f>SUM(BA7:BA25)</f>
        <v>0</v>
      </c>
      <c r="BB26" s="167">
        <f>SUM(BB7:BB25)</f>
        <v>0</v>
      </c>
      <c r="BC26" s="167">
        <f>SUM(BC7:BC25)</f>
        <v>0</v>
      </c>
      <c r="BD26" s="167">
        <f>SUM(BD7:BD25)</f>
        <v>0</v>
      </c>
      <c r="BE26" s="167">
        <f>SUM(BE7:BE25)</f>
        <v>0</v>
      </c>
    </row>
    <row r="27" spans="1:104" x14ac:dyDescent="0.2">
      <c r="A27" s="142" t="s">
        <v>65</v>
      </c>
      <c r="B27" s="143" t="s">
        <v>103</v>
      </c>
      <c r="C27" s="144" t="s">
        <v>104</v>
      </c>
      <c r="D27" s="145"/>
      <c r="E27" s="146"/>
      <c r="F27" s="146"/>
      <c r="G27" s="147"/>
      <c r="H27" s="148"/>
      <c r="I27" s="148"/>
      <c r="O27" s="149">
        <v>1</v>
      </c>
    </row>
    <row r="28" spans="1:104" x14ac:dyDescent="0.2">
      <c r="A28" s="150">
        <v>14</v>
      </c>
      <c r="B28" s="151" t="s">
        <v>105</v>
      </c>
      <c r="C28" s="152" t="s">
        <v>106</v>
      </c>
      <c r="D28" s="153" t="s">
        <v>71</v>
      </c>
      <c r="E28" s="154">
        <v>1681.9</v>
      </c>
      <c r="F28" s="154"/>
      <c r="G28" s="155">
        <f>E28*F28</f>
        <v>0</v>
      </c>
      <c r="O28" s="149">
        <v>2</v>
      </c>
      <c r="AA28" s="122">
        <v>12</v>
      </c>
      <c r="AB28" s="122">
        <v>0</v>
      </c>
      <c r="AC28" s="122">
        <v>14</v>
      </c>
      <c r="AZ28" s="122">
        <v>1</v>
      </c>
      <c r="BA28" s="122">
        <f>IF(AZ28=1,G28,0)</f>
        <v>0</v>
      </c>
      <c r="BB28" s="122">
        <f>IF(AZ28=2,G28,0)</f>
        <v>0</v>
      </c>
      <c r="BC28" s="122">
        <f>IF(AZ28=3,G28,0)</f>
        <v>0</v>
      </c>
      <c r="BD28" s="122">
        <f>IF(AZ28=4,G28,0)</f>
        <v>0</v>
      </c>
      <c r="BE28" s="122">
        <f>IF(AZ28=5,G28,0)</f>
        <v>0</v>
      </c>
      <c r="CZ28" s="122">
        <v>0.37080000000000002</v>
      </c>
    </row>
    <row r="29" spans="1:104" x14ac:dyDescent="0.2">
      <c r="A29" s="156"/>
      <c r="B29" s="157"/>
      <c r="C29" s="198" t="s">
        <v>107</v>
      </c>
      <c r="D29" s="199"/>
      <c r="E29" s="158">
        <v>1681.9</v>
      </c>
      <c r="F29" s="159"/>
      <c r="G29" s="160"/>
      <c r="M29" s="161" t="s">
        <v>107</v>
      </c>
      <c r="O29" s="149"/>
    </row>
    <row r="30" spans="1:104" x14ac:dyDescent="0.2">
      <c r="A30" s="150">
        <v>15</v>
      </c>
      <c r="B30" s="151" t="s">
        <v>108</v>
      </c>
      <c r="C30" s="152" t="s">
        <v>109</v>
      </c>
      <c r="D30" s="153" t="s">
        <v>71</v>
      </c>
      <c r="E30" s="154">
        <v>103.6</v>
      </c>
      <c r="F30" s="154"/>
      <c r="G30" s="155">
        <f t="shared" ref="G30:G38" si="6">E30*F30</f>
        <v>0</v>
      </c>
      <c r="O30" s="149">
        <v>2</v>
      </c>
      <c r="AA30" s="122">
        <v>12</v>
      </c>
      <c r="AB30" s="122">
        <v>0</v>
      </c>
      <c r="AC30" s="122">
        <v>15</v>
      </c>
      <c r="AZ30" s="122">
        <v>1</v>
      </c>
      <c r="BA30" s="122">
        <f t="shared" ref="BA30:BA38" si="7">IF(AZ30=1,G30,0)</f>
        <v>0</v>
      </c>
      <c r="BB30" s="122">
        <f t="shared" ref="BB30:BB38" si="8">IF(AZ30=2,G30,0)</f>
        <v>0</v>
      </c>
      <c r="BC30" s="122">
        <f t="shared" ref="BC30:BC38" si="9">IF(AZ30=3,G30,0)</f>
        <v>0</v>
      </c>
      <c r="BD30" s="122">
        <f t="shared" ref="BD30:BD38" si="10">IF(AZ30=4,G30,0)</f>
        <v>0</v>
      </c>
      <c r="BE30" s="122">
        <f t="shared" ref="BE30:BE38" si="11">IF(AZ30=5,G30,0)</f>
        <v>0</v>
      </c>
      <c r="CZ30" s="122">
        <v>0.27994000000000002</v>
      </c>
    </row>
    <row r="31" spans="1:104" x14ac:dyDescent="0.2">
      <c r="A31" s="150">
        <v>16</v>
      </c>
      <c r="B31" s="151" t="s">
        <v>110</v>
      </c>
      <c r="C31" s="152" t="s">
        <v>111</v>
      </c>
      <c r="D31" s="153" t="s">
        <v>71</v>
      </c>
      <c r="E31" s="154">
        <v>103.6</v>
      </c>
      <c r="F31" s="154"/>
      <c r="G31" s="155">
        <f t="shared" si="6"/>
        <v>0</v>
      </c>
      <c r="O31" s="149">
        <v>2</v>
      </c>
      <c r="AA31" s="122">
        <v>12</v>
      </c>
      <c r="AB31" s="122">
        <v>0</v>
      </c>
      <c r="AC31" s="122">
        <v>16</v>
      </c>
      <c r="AZ31" s="122">
        <v>1</v>
      </c>
      <c r="BA31" s="122">
        <f t="shared" si="7"/>
        <v>0</v>
      </c>
      <c r="BB31" s="122">
        <f t="shared" si="8"/>
        <v>0</v>
      </c>
      <c r="BC31" s="122">
        <f t="shared" si="9"/>
        <v>0</v>
      </c>
      <c r="BD31" s="122">
        <f t="shared" si="10"/>
        <v>0</v>
      </c>
      <c r="BE31" s="122">
        <f t="shared" si="11"/>
        <v>0</v>
      </c>
      <c r="CZ31" s="122">
        <v>0.30651</v>
      </c>
    </row>
    <row r="32" spans="1:104" x14ac:dyDescent="0.2">
      <c r="A32" s="150">
        <v>17</v>
      </c>
      <c r="B32" s="151" t="s">
        <v>112</v>
      </c>
      <c r="C32" s="152" t="s">
        <v>113</v>
      </c>
      <c r="D32" s="153" t="s">
        <v>71</v>
      </c>
      <c r="E32" s="154">
        <v>1319.2</v>
      </c>
      <c r="F32" s="154"/>
      <c r="G32" s="155">
        <f t="shared" si="6"/>
        <v>0</v>
      </c>
      <c r="O32" s="149">
        <v>2</v>
      </c>
      <c r="AA32" s="122">
        <v>12</v>
      </c>
      <c r="AB32" s="122">
        <v>0</v>
      </c>
      <c r="AC32" s="122">
        <v>17</v>
      </c>
      <c r="AZ32" s="122">
        <v>1</v>
      </c>
      <c r="BA32" s="122">
        <f t="shared" si="7"/>
        <v>0</v>
      </c>
      <c r="BB32" s="122">
        <f t="shared" si="8"/>
        <v>0</v>
      </c>
      <c r="BC32" s="122">
        <f t="shared" si="9"/>
        <v>0</v>
      </c>
      <c r="BD32" s="122">
        <f t="shared" si="10"/>
        <v>0</v>
      </c>
      <c r="BE32" s="122">
        <f t="shared" si="11"/>
        <v>0</v>
      </c>
      <c r="CZ32" s="122">
        <v>0.38313999999999998</v>
      </c>
    </row>
    <row r="33" spans="1:104" x14ac:dyDescent="0.2">
      <c r="A33" s="150">
        <v>18</v>
      </c>
      <c r="B33" s="151" t="s">
        <v>114</v>
      </c>
      <c r="C33" s="152" t="s">
        <v>115</v>
      </c>
      <c r="D33" s="153" t="s">
        <v>71</v>
      </c>
      <c r="E33" s="154">
        <v>1319.2</v>
      </c>
      <c r="F33" s="154"/>
      <c r="G33" s="155">
        <f t="shared" si="6"/>
        <v>0</v>
      </c>
      <c r="O33" s="149">
        <v>2</v>
      </c>
      <c r="AA33" s="122">
        <v>12</v>
      </c>
      <c r="AB33" s="122">
        <v>0</v>
      </c>
      <c r="AC33" s="122">
        <v>18</v>
      </c>
      <c r="AZ33" s="122">
        <v>1</v>
      </c>
      <c r="BA33" s="122">
        <f t="shared" si="7"/>
        <v>0</v>
      </c>
      <c r="BB33" s="122">
        <f t="shared" si="8"/>
        <v>0</v>
      </c>
      <c r="BC33" s="122">
        <f t="shared" si="9"/>
        <v>0</v>
      </c>
      <c r="BD33" s="122">
        <f t="shared" si="10"/>
        <v>0</v>
      </c>
      <c r="BE33" s="122">
        <f t="shared" si="11"/>
        <v>0</v>
      </c>
      <c r="CZ33" s="122">
        <v>0.46166000000000001</v>
      </c>
    </row>
    <row r="34" spans="1:104" x14ac:dyDescent="0.2">
      <c r="A34" s="150">
        <v>19</v>
      </c>
      <c r="B34" s="151" t="s">
        <v>116</v>
      </c>
      <c r="C34" s="152" t="s">
        <v>117</v>
      </c>
      <c r="D34" s="153" t="s">
        <v>71</v>
      </c>
      <c r="E34" s="154">
        <v>1319.2</v>
      </c>
      <c r="F34" s="154"/>
      <c r="G34" s="155">
        <f t="shared" si="6"/>
        <v>0</v>
      </c>
      <c r="O34" s="149">
        <v>2</v>
      </c>
      <c r="AA34" s="122">
        <v>12</v>
      </c>
      <c r="AB34" s="122">
        <v>0</v>
      </c>
      <c r="AC34" s="122">
        <v>19</v>
      </c>
      <c r="AZ34" s="122">
        <v>1</v>
      </c>
      <c r="BA34" s="122">
        <f t="shared" si="7"/>
        <v>0</v>
      </c>
      <c r="BB34" s="122">
        <f t="shared" si="8"/>
        <v>0</v>
      </c>
      <c r="BC34" s="122">
        <f t="shared" si="9"/>
        <v>0</v>
      </c>
      <c r="BD34" s="122">
        <f t="shared" si="10"/>
        <v>0</v>
      </c>
      <c r="BE34" s="122">
        <f t="shared" si="11"/>
        <v>0</v>
      </c>
      <c r="CZ34" s="122">
        <v>5.6100000000000004E-3</v>
      </c>
    </row>
    <row r="35" spans="1:104" x14ac:dyDescent="0.2">
      <c r="A35" s="150">
        <v>20</v>
      </c>
      <c r="B35" s="151" t="s">
        <v>118</v>
      </c>
      <c r="C35" s="152" t="s">
        <v>119</v>
      </c>
      <c r="D35" s="153" t="s">
        <v>71</v>
      </c>
      <c r="E35" s="154">
        <v>1319.2</v>
      </c>
      <c r="F35" s="154"/>
      <c r="G35" s="155">
        <f t="shared" si="6"/>
        <v>0</v>
      </c>
      <c r="O35" s="149">
        <v>2</v>
      </c>
      <c r="AA35" s="122">
        <v>12</v>
      </c>
      <c r="AB35" s="122">
        <v>0</v>
      </c>
      <c r="AC35" s="122">
        <v>20</v>
      </c>
      <c r="AZ35" s="122">
        <v>1</v>
      </c>
      <c r="BA35" s="122">
        <f t="shared" si="7"/>
        <v>0</v>
      </c>
      <c r="BB35" s="122">
        <f t="shared" si="8"/>
        <v>0</v>
      </c>
      <c r="BC35" s="122">
        <f t="shared" si="9"/>
        <v>0</v>
      </c>
      <c r="BD35" s="122">
        <f t="shared" si="10"/>
        <v>0</v>
      </c>
      <c r="BE35" s="122">
        <f t="shared" si="11"/>
        <v>0</v>
      </c>
      <c r="CZ35" s="122">
        <v>0.18462999999999999</v>
      </c>
    </row>
    <row r="36" spans="1:104" x14ac:dyDescent="0.2">
      <c r="A36" s="150">
        <v>21</v>
      </c>
      <c r="B36" s="151" t="s">
        <v>120</v>
      </c>
      <c r="C36" s="152" t="s">
        <v>121</v>
      </c>
      <c r="D36" s="153" t="s">
        <v>71</v>
      </c>
      <c r="E36" s="154">
        <v>1319.2</v>
      </c>
      <c r="F36" s="154"/>
      <c r="G36" s="155">
        <f t="shared" si="6"/>
        <v>0</v>
      </c>
      <c r="O36" s="149">
        <v>2</v>
      </c>
      <c r="AA36" s="122">
        <v>12</v>
      </c>
      <c r="AB36" s="122">
        <v>0</v>
      </c>
      <c r="AC36" s="122">
        <v>21</v>
      </c>
      <c r="AZ36" s="122">
        <v>1</v>
      </c>
      <c r="BA36" s="122">
        <f t="shared" si="7"/>
        <v>0</v>
      </c>
      <c r="BB36" s="122">
        <f t="shared" si="8"/>
        <v>0</v>
      </c>
      <c r="BC36" s="122">
        <f t="shared" si="9"/>
        <v>0</v>
      </c>
      <c r="BD36" s="122">
        <f t="shared" si="10"/>
        <v>0</v>
      </c>
      <c r="BE36" s="122">
        <f t="shared" si="11"/>
        <v>0</v>
      </c>
      <c r="CZ36" s="122">
        <v>6.0999999999999997E-4</v>
      </c>
    </row>
    <row r="37" spans="1:104" ht="22.5" x14ac:dyDescent="0.2">
      <c r="A37" s="150">
        <v>22</v>
      </c>
      <c r="B37" s="151" t="s">
        <v>211</v>
      </c>
      <c r="C37" s="152" t="s">
        <v>212</v>
      </c>
      <c r="D37" s="153" t="s">
        <v>71</v>
      </c>
      <c r="E37" s="154">
        <v>1319.2</v>
      </c>
      <c r="F37" s="154">
        <v>0</v>
      </c>
      <c r="G37" s="155">
        <f>E37*F37</f>
        <v>0</v>
      </c>
      <c r="O37" s="149">
        <v>2</v>
      </c>
      <c r="AA37" s="122">
        <v>12</v>
      </c>
      <c r="AB37" s="122">
        <v>0</v>
      </c>
      <c r="AC37" s="122">
        <v>22</v>
      </c>
      <c r="AZ37" s="122">
        <v>1</v>
      </c>
      <c r="BA37" s="122">
        <f t="shared" si="7"/>
        <v>0</v>
      </c>
      <c r="BB37" s="122">
        <f t="shared" si="8"/>
        <v>0</v>
      </c>
      <c r="BC37" s="122">
        <f t="shared" si="9"/>
        <v>0</v>
      </c>
      <c r="BD37" s="122">
        <f t="shared" si="10"/>
        <v>0</v>
      </c>
      <c r="BE37" s="122">
        <f t="shared" si="11"/>
        <v>0</v>
      </c>
      <c r="CZ37" s="122">
        <v>0.10373</v>
      </c>
    </row>
    <row r="38" spans="1:104" x14ac:dyDescent="0.2">
      <c r="A38" s="150">
        <v>23</v>
      </c>
      <c r="B38" s="151" t="s">
        <v>122</v>
      </c>
      <c r="C38" s="152" t="s">
        <v>123</v>
      </c>
      <c r="D38" s="153" t="s">
        <v>71</v>
      </c>
      <c r="E38" s="154">
        <v>466.3</v>
      </c>
      <c r="F38" s="154"/>
      <c r="G38" s="155">
        <f t="shared" si="6"/>
        <v>0</v>
      </c>
      <c r="O38" s="149">
        <v>2</v>
      </c>
      <c r="AA38" s="122">
        <v>12</v>
      </c>
      <c r="AB38" s="122">
        <v>0</v>
      </c>
      <c r="AC38" s="122">
        <v>23</v>
      </c>
      <c r="AZ38" s="122">
        <v>1</v>
      </c>
      <c r="BA38" s="122">
        <f t="shared" si="7"/>
        <v>0</v>
      </c>
      <c r="BB38" s="122">
        <f t="shared" si="8"/>
        <v>0</v>
      </c>
      <c r="BC38" s="122">
        <f t="shared" si="9"/>
        <v>0</v>
      </c>
      <c r="BD38" s="122">
        <f t="shared" si="10"/>
        <v>0</v>
      </c>
      <c r="BE38" s="122">
        <f t="shared" si="11"/>
        <v>0</v>
      </c>
      <c r="CZ38" s="122">
        <v>8.0030000000000004E-2</v>
      </c>
    </row>
    <row r="39" spans="1:104" x14ac:dyDescent="0.2">
      <c r="A39" s="156"/>
      <c r="B39" s="157"/>
      <c r="C39" s="198" t="s">
        <v>124</v>
      </c>
      <c r="D39" s="199"/>
      <c r="E39" s="158">
        <v>466.3</v>
      </c>
      <c r="F39" s="159"/>
      <c r="G39" s="160"/>
      <c r="M39" s="161" t="s">
        <v>124</v>
      </c>
      <c r="O39" s="149"/>
    </row>
    <row r="40" spans="1:104" x14ac:dyDescent="0.2">
      <c r="A40" s="150">
        <v>24</v>
      </c>
      <c r="B40" s="151" t="s">
        <v>125</v>
      </c>
      <c r="C40" s="152" t="s">
        <v>126</v>
      </c>
      <c r="D40" s="153" t="s">
        <v>71</v>
      </c>
      <c r="E40" s="154">
        <v>362.7</v>
      </c>
      <c r="F40" s="154"/>
      <c r="G40" s="155">
        <f>E40*F40</f>
        <v>0</v>
      </c>
      <c r="O40" s="149">
        <v>2</v>
      </c>
      <c r="AA40" s="122">
        <v>12</v>
      </c>
      <c r="AB40" s="122">
        <v>0</v>
      </c>
      <c r="AC40" s="122">
        <v>24</v>
      </c>
      <c r="AZ40" s="122">
        <v>1</v>
      </c>
      <c r="BA40" s="122">
        <f>IF(AZ40=1,G40,0)</f>
        <v>0</v>
      </c>
      <c r="BB40" s="122">
        <f>IF(AZ40=2,G40,0)</f>
        <v>0</v>
      </c>
      <c r="BC40" s="122">
        <f>IF(AZ40=3,G40,0)</f>
        <v>0</v>
      </c>
      <c r="BD40" s="122">
        <f>IF(AZ40=4,G40,0)</f>
        <v>0</v>
      </c>
      <c r="BE40" s="122">
        <f>IF(AZ40=5,G40,0)</f>
        <v>0</v>
      </c>
      <c r="CZ40" s="122">
        <v>7.3899999999999993E-2</v>
      </c>
    </row>
    <row r="41" spans="1:104" x14ac:dyDescent="0.2">
      <c r="A41" s="150">
        <v>25</v>
      </c>
      <c r="B41" s="151" t="s">
        <v>127</v>
      </c>
      <c r="C41" s="152" t="s">
        <v>128</v>
      </c>
      <c r="D41" s="153" t="s">
        <v>71</v>
      </c>
      <c r="E41" s="154">
        <v>103.6</v>
      </c>
      <c r="F41" s="154"/>
      <c r="G41" s="155">
        <f>E41*F41</f>
        <v>0</v>
      </c>
      <c r="O41" s="149">
        <v>2</v>
      </c>
      <c r="AA41" s="122">
        <v>12</v>
      </c>
      <c r="AB41" s="122">
        <v>0</v>
      </c>
      <c r="AC41" s="122">
        <v>25</v>
      </c>
      <c r="AZ41" s="122">
        <v>1</v>
      </c>
      <c r="BA41" s="122">
        <f>IF(AZ41=1,G41,0)</f>
        <v>0</v>
      </c>
      <c r="BB41" s="122">
        <f>IF(AZ41=2,G41,0)</f>
        <v>0</v>
      </c>
      <c r="BC41" s="122">
        <f>IF(AZ41=3,G41,0)</f>
        <v>0</v>
      </c>
      <c r="BD41" s="122">
        <f>IF(AZ41=4,G41,0)</f>
        <v>0</v>
      </c>
      <c r="BE41" s="122">
        <f>IF(AZ41=5,G41,0)</f>
        <v>0</v>
      </c>
      <c r="CZ41" s="122">
        <v>7.3899999999999993E-2</v>
      </c>
    </row>
    <row r="42" spans="1:104" x14ac:dyDescent="0.2">
      <c r="A42" s="150">
        <v>26</v>
      </c>
      <c r="B42" s="151" t="s">
        <v>129</v>
      </c>
      <c r="C42" s="152" t="s">
        <v>130</v>
      </c>
      <c r="D42" s="153" t="s">
        <v>71</v>
      </c>
      <c r="E42" s="154">
        <v>353.601</v>
      </c>
      <c r="F42" s="154"/>
      <c r="G42" s="155">
        <f>E42*F42</f>
        <v>0</v>
      </c>
      <c r="O42" s="149">
        <v>2</v>
      </c>
      <c r="AA42" s="122">
        <v>12</v>
      </c>
      <c r="AB42" s="122">
        <v>1</v>
      </c>
      <c r="AC42" s="122">
        <v>26</v>
      </c>
      <c r="AZ42" s="122">
        <v>1</v>
      </c>
      <c r="BA42" s="122">
        <f>IF(AZ42=1,G42,0)</f>
        <v>0</v>
      </c>
      <c r="BB42" s="122">
        <f>IF(AZ42=2,G42,0)</f>
        <v>0</v>
      </c>
      <c r="BC42" s="122">
        <f>IF(AZ42=3,G42,0)</f>
        <v>0</v>
      </c>
      <c r="BD42" s="122">
        <f>IF(AZ42=4,G42,0)</f>
        <v>0</v>
      </c>
      <c r="BE42" s="122">
        <f>IF(AZ42=5,G42,0)</f>
        <v>0</v>
      </c>
      <c r="CZ42" s="122">
        <v>0.14000000000000001</v>
      </c>
    </row>
    <row r="43" spans="1:104" x14ac:dyDescent="0.2">
      <c r="A43" s="156"/>
      <c r="B43" s="157"/>
      <c r="C43" s="198" t="s">
        <v>131</v>
      </c>
      <c r="D43" s="199"/>
      <c r="E43" s="158">
        <v>353.601</v>
      </c>
      <c r="F43" s="159"/>
      <c r="G43" s="160"/>
      <c r="M43" s="161" t="s">
        <v>131</v>
      </c>
      <c r="O43" s="149"/>
    </row>
    <row r="44" spans="1:104" x14ac:dyDescent="0.2">
      <c r="A44" s="150">
        <v>27</v>
      </c>
      <c r="B44" s="151" t="s">
        <v>132</v>
      </c>
      <c r="C44" s="152" t="s">
        <v>133</v>
      </c>
      <c r="D44" s="153" t="s">
        <v>71</v>
      </c>
      <c r="E44" s="154">
        <v>12.726000000000001</v>
      </c>
      <c r="F44" s="154"/>
      <c r="G44" s="155">
        <f>E44*F44</f>
        <v>0</v>
      </c>
      <c r="O44" s="149">
        <v>2</v>
      </c>
      <c r="AA44" s="122">
        <v>12</v>
      </c>
      <c r="AB44" s="122">
        <v>1</v>
      </c>
      <c r="AC44" s="122">
        <v>27</v>
      </c>
      <c r="AZ44" s="122">
        <v>1</v>
      </c>
      <c r="BA44" s="122">
        <f>IF(AZ44=1,G44,0)</f>
        <v>0</v>
      </c>
      <c r="BB44" s="122">
        <f>IF(AZ44=2,G44,0)</f>
        <v>0</v>
      </c>
      <c r="BC44" s="122">
        <f>IF(AZ44=3,G44,0)</f>
        <v>0</v>
      </c>
      <c r="BD44" s="122">
        <f>IF(AZ44=4,G44,0)</f>
        <v>0</v>
      </c>
      <c r="BE44" s="122">
        <f>IF(AZ44=5,G44,0)</f>
        <v>0</v>
      </c>
      <c r="CZ44" s="122">
        <v>0.13100000000000001</v>
      </c>
    </row>
    <row r="45" spans="1:104" x14ac:dyDescent="0.2">
      <c r="A45" s="156"/>
      <c r="B45" s="157"/>
      <c r="C45" s="198" t="s">
        <v>134</v>
      </c>
      <c r="D45" s="199"/>
      <c r="E45" s="158">
        <v>12.726000000000001</v>
      </c>
      <c r="F45" s="159"/>
      <c r="G45" s="160"/>
      <c r="M45" s="161" t="s">
        <v>134</v>
      </c>
      <c r="O45" s="149"/>
    </row>
    <row r="46" spans="1:104" x14ac:dyDescent="0.2">
      <c r="A46" s="150">
        <v>28</v>
      </c>
      <c r="B46" s="151" t="s">
        <v>135</v>
      </c>
      <c r="C46" s="152" t="s">
        <v>136</v>
      </c>
      <c r="D46" s="153" t="s">
        <v>71</v>
      </c>
      <c r="E46" s="154">
        <v>104.636</v>
      </c>
      <c r="F46" s="154"/>
      <c r="G46" s="155">
        <f>E46*F46</f>
        <v>0</v>
      </c>
      <c r="O46" s="149">
        <v>2</v>
      </c>
      <c r="AA46" s="122">
        <v>12</v>
      </c>
      <c r="AB46" s="122">
        <v>1</v>
      </c>
      <c r="AC46" s="122">
        <v>28</v>
      </c>
      <c r="AZ46" s="122">
        <v>1</v>
      </c>
      <c r="BA46" s="122">
        <f>IF(AZ46=1,G46,0)</f>
        <v>0</v>
      </c>
      <c r="BB46" s="122">
        <f>IF(AZ46=2,G46,0)</f>
        <v>0</v>
      </c>
      <c r="BC46" s="122">
        <f>IF(AZ46=3,G46,0)</f>
        <v>0</v>
      </c>
      <c r="BD46" s="122">
        <f>IF(AZ46=4,G46,0)</f>
        <v>0</v>
      </c>
      <c r="BE46" s="122">
        <f>IF(AZ46=5,G46,0)</f>
        <v>0</v>
      </c>
      <c r="CZ46" s="122">
        <v>0.17599999999999999</v>
      </c>
    </row>
    <row r="47" spans="1:104" x14ac:dyDescent="0.2">
      <c r="A47" s="156"/>
      <c r="B47" s="157"/>
      <c r="C47" s="198" t="s">
        <v>137</v>
      </c>
      <c r="D47" s="199"/>
      <c r="E47" s="158">
        <v>104.636</v>
      </c>
      <c r="F47" s="159"/>
      <c r="G47" s="160"/>
      <c r="M47" s="161" t="s">
        <v>137</v>
      </c>
      <c r="O47" s="149"/>
    </row>
    <row r="48" spans="1:104" x14ac:dyDescent="0.2">
      <c r="A48" s="162"/>
      <c r="B48" s="163" t="s">
        <v>68</v>
      </c>
      <c r="C48" s="164" t="str">
        <f>CONCATENATE(B27," ",C27)</f>
        <v>5 Komunikace</v>
      </c>
      <c r="D48" s="162"/>
      <c r="E48" s="165"/>
      <c r="F48" s="165"/>
      <c r="G48" s="166">
        <f>SUM(G27:G47)</f>
        <v>0</v>
      </c>
      <c r="O48" s="149">
        <v>4</v>
      </c>
      <c r="BA48" s="167">
        <f>SUM(BA27:BA47)</f>
        <v>0</v>
      </c>
      <c r="BB48" s="167">
        <f>SUM(BB27:BB47)</f>
        <v>0</v>
      </c>
      <c r="BC48" s="167">
        <f>SUM(BC27:BC47)</f>
        <v>0</v>
      </c>
      <c r="BD48" s="167">
        <f>SUM(BD27:BD47)</f>
        <v>0</v>
      </c>
      <c r="BE48" s="167">
        <f>SUM(BE27:BE47)</f>
        <v>0</v>
      </c>
    </row>
    <row r="49" spans="1:104" x14ac:dyDescent="0.2">
      <c r="A49" s="142" t="s">
        <v>65</v>
      </c>
      <c r="B49" s="143" t="s">
        <v>138</v>
      </c>
      <c r="C49" s="144" t="s">
        <v>139</v>
      </c>
      <c r="D49" s="145"/>
      <c r="E49" s="146"/>
      <c r="F49" s="146"/>
      <c r="G49" s="147"/>
      <c r="H49" s="148"/>
      <c r="I49" s="148"/>
      <c r="O49" s="149">
        <v>1</v>
      </c>
    </row>
    <row r="50" spans="1:104" x14ac:dyDescent="0.2">
      <c r="A50" s="150">
        <v>29</v>
      </c>
      <c r="B50" s="151" t="s">
        <v>140</v>
      </c>
      <c r="C50" s="152" t="s">
        <v>141</v>
      </c>
      <c r="D50" s="153" t="s">
        <v>142</v>
      </c>
      <c r="E50" s="154">
        <v>2</v>
      </c>
      <c r="F50" s="154"/>
      <c r="G50" s="155">
        <f>E50*F50</f>
        <v>0</v>
      </c>
      <c r="O50" s="149">
        <v>2</v>
      </c>
      <c r="AA50" s="122">
        <v>12</v>
      </c>
      <c r="AB50" s="122">
        <v>0</v>
      </c>
      <c r="AC50" s="122">
        <v>29</v>
      </c>
      <c r="AZ50" s="122">
        <v>1</v>
      </c>
      <c r="BA50" s="122">
        <f>IF(AZ50=1,G50,0)</f>
        <v>0</v>
      </c>
      <c r="BB50" s="122">
        <f>IF(AZ50=2,G50,0)</f>
        <v>0</v>
      </c>
      <c r="BC50" s="122">
        <f>IF(AZ50=3,G50,0)</f>
        <v>0</v>
      </c>
      <c r="BD50" s="122">
        <f>IF(AZ50=4,G50,0)</f>
        <v>0</v>
      </c>
      <c r="BE50" s="122">
        <f>IF(AZ50=5,G50,0)</f>
        <v>0</v>
      </c>
      <c r="CZ50" s="122">
        <v>0.31508000000000003</v>
      </c>
    </row>
    <row r="51" spans="1:104" x14ac:dyDescent="0.2">
      <c r="A51" s="150">
        <v>30</v>
      </c>
      <c r="B51" s="151" t="s">
        <v>143</v>
      </c>
      <c r="C51" s="152" t="s">
        <v>144</v>
      </c>
      <c r="D51" s="153" t="s">
        <v>142</v>
      </c>
      <c r="E51" s="154">
        <v>23</v>
      </c>
      <c r="F51" s="154"/>
      <c r="G51" s="155">
        <f>E51*F51</f>
        <v>0</v>
      </c>
      <c r="O51" s="149">
        <v>2</v>
      </c>
      <c r="AA51" s="122">
        <v>12</v>
      </c>
      <c r="AB51" s="122">
        <v>0</v>
      </c>
      <c r="AC51" s="122">
        <v>30</v>
      </c>
      <c r="AZ51" s="122">
        <v>1</v>
      </c>
      <c r="BA51" s="122">
        <f>IF(AZ51=1,G51,0)</f>
        <v>0</v>
      </c>
      <c r="BB51" s="122">
        <f>IF(AZ51=2,G51,0)</f>
        <v>0</v>
      </c>
      <c r="BC51" s="122">
        <f>IF(AZ51=3,G51,0)</f>
        <v>0</v>
      </c>
      <c r="BD51" s="122">
        <f>IF(AZ51=4,G51,0)</f>
        <v>0</v>
      </c>
      <c r="BE51" s="122">
        <f>IF(AZ51=5,G51,0)</f>
        <v>0</v>
      </c>
      <c r="CZ51" s="122">
        <v>0.42930000000000001</v>
      </c>
    </row>
    <row r="52" spans="1:104" x14ac:dyDescent="0.2">
      <c r="A52" s="150">
        <v>31</v>
      </c>
      <c r="B52" s="151" t="s">
        <v>145</v>
      </c>
      <c r="C52" s="152" t="s">
        <v>146</v>
      </c>
      <c r="D52" s="153" t="s">
        <v>142</v>
      </c>
      <c r="E52" s="154">
        <v>4</v>
      </c>
      <c r="F52" s="154"/>
      <c r="G52" s="155">
        <f>E52*F52</f>
        <v>0</v>
      </c>
      <c r="O52" s="149">
        <v>2</v>
      </c>
      <c r="AA52" s="122">
        <v>12</v>
      </c>
      <c r="AB52" s="122">
        <v>0</v>
      </c>
      <c r="AC52" s="122">
        <v>31</v>
      </c>
      <c r="AZ52" s="122">
        <v>1</v>
      </c>
      <c r="BA52" s="122">
        <f>IF(AZ52=1,G52,0)</f>
        <v>0</v>
      </c>
      <c r="BB52" s="122">
        <f>IF(AZ52=2,G52,0)</f>
        <v>0</v>
      </c>
      <c r="BC52" s="122">
        <f>IF(AZ52=3,G52,0)</f>
        <v>0</v>
      </c>
      <c r="BD52" s="122">
        <f>IF(AZ52=4,G52,0)</f>
        <v>0</v>
      </c>
      <c r="BE52" s="122">
        <f>IF(AZ52=5,G52,0)</f>
        <v>0</v>
      </c>
      <c r="CZ52" s="122">
        <v>0.14494000000000001</v>
      </c>
    </row>
    <row r="53" spans="1:104" x14ac:dyDescent="0.2">
      <c r="A53" s="150">
        <v>32</v>
      </c>
      <c r="B53" s="151" t="s">
        <v>147</v>
      </c>
      <c r="C53" s="152" t="s">
        <v>148</v>
      </c>
      <c r="D53" s="153" t="s">
        <v>71</v>
      </c>
      <c r="E53" s="154">
        <v>22.22</v>
      </c>
      <c r="F53" s="154"/>
      <c r="G53" s="155">
        <f>E53*F53</f>
        <v>0</v>
      </c>
      <c r="O53" s="149">
        <v>2</v>
      </c>
      <c r="AA53" s="122">
        <v>12</v>
      </c>
      <c r="AB53" s="122">
        <v>1</v>
      </c>
      <c r="AC53" s="122">
        <v>32</v>
      </c>
      <c r="AZ53" s="122">
        <v>1</v>
      </c>
      <c r="BA53" s="122">
        <f>IF(AZ53=1,G53,0)</f>
        <v>0</v>
      </c>
      <c r="BB53" s="122">
        <f>IF(AZ53=2,G53,0)</f>
        <v>0</v>
      </c>
      <c r="BC53" s="122">
        <f>IF(AZ53=3,G53,0)</f>
        <v>0</v>
      </c>
      <c r="BD53" s="122">
        <f>IF(AZ53=4,G53,0)</f>
        <v>0</v>
      </c>
      <c r="BE53" s="122">
        <f>IF(AZ53=5,G53,0)</f>
        <v>0</v>
      </c>
      <c r="CZ53" s="122">
        <v>5.9999999999999995E-4</v>
      </c>
    </row>
    <row r="54" spans="1:104" x14ac:dyDescent="0.2">
      <c r="A54" s="156"/>
      <c r="B54" s="157"/>
      <c r="C54" s="198" t="s">
        <v>149</v>
      </c>
      <c r="D54" s="199"/>
      <c r="E54" s="158">
        <v>22.22</v>
      </c>
      <c r="F54" s="159"/>
      <c r="G54" s="160"/>
      <c r="M54" s="161" t="s">
        <v>149</v>
      </c>
      <c r="O54" s="149"/>
    </row>
    <row r="55" spans="1:104" ht="22.5" x14ac:dyDescent="0.2">
      <c r="A55" s="150">
        <v>33</v>
      </c>
      <c r="B55" s="151" t="s">
        <v>150</v>
      </c>
      <c r="C55" s="152" t="s">
        <v>151</v>
      </c>
      <c r="D55" s="153" t="s">
        <v>80</v>
      </c>
      <c r="E55" s="154">
        <v>9.8000000000000007</v>
      </c>
      <c r="F55" s="154"/>
      <c r="G55" s="155">
        <f>E55*F55</f>
        <v>0</v>
      </c>
      <c r="O55" s="149">
        <v>2</v>
      </c>
      <c r="AA55" s="122">
        <v>12</v>
      </c>
      <c r="AB55" s="122">
        <v>0</v>
      </c>
      <c r="AC55" s="122">
        <v>33</v>
      </c>
      <c r="AZ55" s="122">
        <v>1</v>
      </c>
      <c r="BA55" s="122">
        <f>IF(AZ55=1,G55,0)</f>
        <v>0</v>
      </c>
      <c r="BB55" s="122">
        <f>IF(AZ55=2,G55,0)</f>
        <v>0</v>
      </c>
      <c r="BC55" s="122">
        <f>IF(AZ55=3,G55,0)</f>
        <v>0</v>
      </c>
      <c r="BD55" s="122">
        <f>IF(AZ55=4,G55,0)</f>
        <v>0</v>
      </c>
      <c r="BE55" s="122">
        <f>IF(AZ55=5,G55,0)</f>
        <v>0</v>
      </c>
      <c r="CZ55" s="122">
        <v>0</v>
      </c>
    </row>
    <row r="56" spans="1:104" ht="22.5" x14ac:dyDescent="0.2">
      <c r="A56" s="150">
        <v>34</v>
      </c>
      <c r="B56" s="151" t="s">
        <v>152</v>
      </c>
      <c r="C56" s="152" t="s">
        <v>153</v>
      </c>
      <c r="D56" s="153" t="s">
        <v>80</v>
      </c>
      <c r="E56" s="154">
        <v>7</v>
      </c>
      <c r="F56" s="154"/>
      <c r="G56" s="155">
        <f>E56*F56</f>
        <v>0</v>
      </c>
      <c r="O56" s="149">
        <v>2</v>
      </c>
      <c r="AA56" s="122">
        <v>12</v>
      </c>
      <c r="AB56" s="122">
        <v>0</v>
      </c>
      <c r="AC56" s="122">
        <v>34</v>
      </c>
      <c r="AZ56" s="122">
        <v>1</v>
      </c>
      <c r="BA56" s="122">
        <f>IF(AZ56=1,G56,0)</f>
        <v>0</v>
      </c>
      <c r="BB56" s="122">
        <f>IF(AZ56=2,G56,0)</f>
        <v>0</v>
      </c>
      <c r="BC56" s="122">
        <f>IF(AZ56=3,G56,0)</f>
        <v>0</v>
      </c>
      <c r="BD56" s="122">
        <f>IF(AZ56=4,G56,0)</f>
        <v>0</v>
      </c>
      <c r="BE56" s="122">
        <f>IF(AZ56=5,G56,0)</f>
        <v>0</v>
      </c>
      <c r="CZ56" s="122">
        <v>0</v>
      </c>
    </row>
    <row r="57" spans="1:104" x14ac:dyDescent="0.2">
      <c r="A57" s="162"/>
      <c r="B57" s="163" t="s">
        <v>68</v>
      </c>
      <c r="C57" s="164" t="str">
        <f>CONCATENATE(B49," ",C49)</f>
        <v>8 Trubní vedení</v>
      </c>
      <c r="D57" s="162"/>
      <c r="E57" s="165"/>
      <c r="F57" s="165"/>
      <c r="G57" s="166">
        <f>SUM(G49:G56)</f>
        <v>0</v>
      </c>
      <c r="O57" s="149">
        <v>4</v>
      </c>
      <c r="BA57" s="167">
        <f>SUM(BA49:BA56)</f>
        <v>0</v>
      </c>
      <c r="BB57" s="167">
        <f>SUM(BB49:BB56)</f>
        <v>0</v>
      </c>
      <c r="BC57" s="167">
        <f>SUM(BC49:BC56)</f>
        <v>0</v>
      </c>
      <c r="BD57" s="167">
        <f>SUM(BD49:BD56)</f>
        <v>0</v>
      </c>
      <c r="BE57" s="167">
        <f>SUM(BE49:BE56)</f>
        <v>0</v>
      </c>
    </row>
    <row r="58" spans="1:104" x14ac:dyDescent="0.2">
      <c r="A58" s="142" t="s">
        <v>65</v>
      </c>
      <c r="B58" s="143" t="s">
        <v>154</v>
      </c>
      <c r="C58" s="144" t="s">
        <v>155</v>
      </c>
      <c r="D58" s="145"/>
      <c r="E58" s="146"/>
      <c r="F58" s="146"/>
      <c r="G58" s="147"/>
      <c r="H58" s="148"/>
      <c r="I58" s="148"/>
      <c r="O58" s="149">
        <v>1</v>
      </c>
    </row>
    <row r="59" spans="1:104" x14ac:dyDescent="0.2">
      <c r="A59" s="150">
        <v>35</v>
      </c>
      <c r="B59" s="151" t="s">
        <v>156</v>
      </c>
      <c r="C59" s="152" t="s">
        <v>157</v>
      </c>
      <c r="D59" s="153" t="s">
        <v>80</v>
      </c>
      <c r="E59" s="154">
        <v>92</v>
      </c>
      <c r="F59" s="154"/>
      <c r="G59" s="155">
        <f>E59*F59</f>
        <v>0</v>
      </c>
      <c r="O59" s="149">
        <v>2</v>
      </c>
      <c r="AA59" s="122">
        <v>12</v>
      </c>
      <c r="AB59" s="122">
        <v>0</v>
      </c>
      <c r="AC59" s="122">
        <v>35</v>
      </c>
      <c r="AZ59" s="122">
        <v>1</v>
      </c>
      <c r="BA59" s="122">
        <f>IF(AZ59=1,G59,0)</f>
        <v>0</v>
      </c>
      <c r="BB59" s="122">
        <f>IF(AZ59=2,G59,0)</f>
        <v>0</v>
      </c>
      <c r="BC59" s="122">
        <f>IF(AZ59=3,G59,0)</f>
        <v>0</v>
      </c>
      <c r="BD59" s="122">
        <f>IF(AZ59=4,G59,0)</f>
        <v>0</v>
      </c>
      <c r="BE59" s="122">
        <f>IF(AZ59=5,G59,0)</f>
        <v>0</v>
      </c>
      <c r="CZ59" s="122">
        <v>0</v>
      </c>
    </row>
    <row r="60" spans="1:104" x14ac:dyDescent="0.2">
      <c r="A60" s="150">
        <v>36</v>
      </c>
      <c r="B60" s="151" t="s">
        <v>158</v>
      </c>
      <c r="C60" s="152" t="s">
        <v>159</v>
      </c>
      <c r="D60" s="153" t="s">
        <v>80</v>
      </c>
      <c r="E60" s="154">
        <v>13.4</v>
      </c>
      <c r="F60" s="154"/>
      <c r="G60" s="155">
        <f>E60*F60</f>
        <v>0</v>
      </c>
      <c r="O60" s="149">
        <v>2</v>
      </c>
      <c r="AA60" s="122">
        <v>12</v>
      </c>
      <c r="AB60" s="122">
        <v>0</v>
      </c>
      <c r="AC60" s="122">
        <v>36</v>
      </c>
      <c r="AZ60" s="122">
        <v>1</v>
      </c>
      <c r="BA60" s="122">
        <f>IF(AZ60=1,G60,0)</f>
        <v>0</v>
      </c>
      <c r="BB60" s="122">
        <f>IF(AZ60=2,G60,0)</f>
        <v>0</v>
      </c>
      <c r="BC60" s="122">
        <f>IF(AZ60=3,G60,0)</f>
        <v>0</v>
      </c>
      <c r="BD60" s="122">
        <f>IF(AZ60=4,G60,0)</f>
        <v>0</v>
      </c>
      <c r="BE60" s="122">
        <f>IF(AZ60=5,G60,0)</f>
        <v>0</v>
      </c>
      <c r="CZ60" s="122">
        <v>0</v>
      </c>
    </row>
    <row r="61" spans="1:104" ht="22.5" x14ac:dyDescent="0.2">
      <c r="A61" s="150">
        <v>37</v>
      </c>
      <c r="B61" s="151" t="s">
        <v>160</v>
      </c>
      <c r="C61" s="152" t="s">
        <v>161</v>
      </c>
      <c r="D61" s="153" t="s">
        <v>142</v>
      </c>
      <c r="E61" s="154">
        <v>2</v>
      </c>
      <c r="F61" s="154"/>
      <c r="G61" s="155">
        <f>E61*F61</f>
        <v>0</v>
      </c>
      <c r="O61" s="149">
        <v>2</v>
      </c>
      <c r="AA61" s="122">
        <v>12</v>
      </c>
      <c r="AB61" s="122">
        <v>0</v>
      </c>
      <c r="AC61" s="122">
        <v>37</v>
      </c>
      <c r="AZ61" s="122">
        <v>1</v>
      </c>
      <c r="BA61" s="122">
        <f>IF(AZ61=1,G61,0)</f>
        <v>0</v>
      </c>
      <c r="BB61" s="122">
        <f>IF(AZ61=2,G61,0)</f>
        <v>0</v>
      </c>
      <c r="BC61" s="122">
        <f>IF(AZ61=3,G61,0)</f>
        <v>0</v>
      </c>
      <c r="BD61" s="122">
        <f>IF(AZ61=4,G61,0)</f>
        <v>0</v>
      </c>
      <c r="BE61" s="122">
        <f>IF(AZ61=5,G61,0)</f>
        <v>0</v>
      </c>
      <c r="CZ61" s="122">
        <v>0.24590000000000001</v>
      </c>
    </row>
    <row r="62" spans="1:104" x14ac:dyDescent="0.2">
      <c r="A62" s="150">
        <v>38</v>
      </c>
      <c r="B62" s="151" t="s">
        <v>162</v>
      </c>
      <c r="C62" s="152" t="s">
        <v>163</v>
      </c>
      <c r="D62" s="153" t="s">
        <v>142</v>
      </c>
      <c r="E62" s="154">
        <v>36.057000000000002</v>
      </c>
      <c r="F62" s="154"/>
      <c r="G62" s="155">
        <f>E62*F62</f>
        <v>0</v>
      </c>
      <c r="O62" s="149">
        <v>2</v>
      </c>
      <c r="AA62" s="122">
        <v>12</v>
      </c>
      <c r="AB62" s="122">
        <v>1</v>
      </c>
      <c r="AC62" s="122">
        <v>38</v>
      </c>
      <c r="AZ62" s="122">
        <v>1</v>
      </c>
      <c r="BA62" s="122">
        <f>IF(AZ62=1,G62,0)</f>
        <v>0</v>
      </c>
      <c r="BB62" s="122">
        <f>IF(AZ62=2,G62,0)</f>
        <v>0</v>
      </c>
      <c r="BC62" s="122">
        <f>IF(AZ62=3,G62,0)</f>
        <v>0</v>
      </c>
      <c r="BD62" s="122">
        <f>IF(AZ62=4,G62,0)</f>
        <v>0</v>
      </c>
      <c r="BE62" s="122">
        <f>IF(AZ62=5,G62,0)</f>
        <v>0</v>
      </c>
      <c r="CZ62" s="122">
        <v>4.8000000000000001E-2</v>
      </c>
    </row>
    <row r="63" spans="1:104" x14ac:dyDescent="0.2">
      <c r="A63" s="156"/>
      <c r="B63" s="157"/>
      <c r="C63" s="198" t="s">
        <v>164</v>
      </c>
      <c r="D63" s="199"/>
      <c r="E63" s="158">
        <v>36.057000000000002</v>
      </c>
      <c r="F63" s="159"/>
      <c r="G63" s="160"/>
      <c r="M63" s="161" t="s">
        <v>164</v>
      </c>
      <c r="O63" s="149"/>
    </row>
    <row r="64" spans="1:104" x14ac:dyDescent="0.2">
      <c r="A64" s="150">
        <v>39</v>
      </c>
      <c r="B64" s="151" t="s">
        <v>165</v>
      </c>
      <c r="C64" s="152" t="s">
        <v>166</v>
      </c>
      <c r="D64" s="153" t="s">
        <v>142</v>
      </c>
      <c r="E64" s="154">
        <v>10.1</v>
      </c>
      <c r="F64" s="154"/>
      <c r="G64" s="155">
        <f>E64*F64</f>
        <v>0</v>
      </c>
      <c r="O64" s="149">
        <v>2</v>
      </c>
      <c r="AA64" s="122">
        <v>12</v>
      </c>
      <c r="AB64" s="122">
        <v>1</v>
      </c>
      <c r="AC64" s="122">
        <v>39</v>
      </c>
      <c r="AZ64" s="122">
        <v>1</v>
      </c>
      <c r="BA64" s="122">
        <f>IF(AZ64=1,G64,0)</f>
        <v>0</v>
      </c>
      <c r="BB64" s="122">
        <f>IF(AZ64=2,G64,0)</f>
        <v>0</v>
      </c>
      <c r="BC64" s="122">
        <f>IF(AZ64=3,G64,0)</f>
        <v>0</v>
      </c>
      <c r="BD64" s="122">
        <f>IF(AZ64=4,G64,0)</f>
        <v>0</v>
      </c>
      <c r="BE64" s="122">
        <f>IF(AZ64=5,G64,0)</f>
        <v>0</v>
      </c>
      <c r="CZ64" s="122">
        <v>6.4000000000000001E-2</v>
      </c>
    </row>
    <row r="65" spans="1:104" x14ac:dyDescent="0.2">
      <c r="A65" s="156"/>
      <c r="B65" s="157"/>
      <c r="C65" s="198" t="s">
        <v>167</v>
      </c>
      <c r="D65" s="199"/>
      <c r="E65" s="158">
        <v>10.1</v>
      </c>
      <c r="F65" s="159"/>
      <c r="G65" s="160"/>
      <c r="M65" s="161" t="s">
        <v>167</v>
      </c>
      <c r="O65" s="149"/>
    </row>
    <row r="66" spans="1:104" x14ac:dyDescent="0.2">
      <c r="A66" s="150">
        <v>40</v>
      </c>
      <c r="B66" s="151" t="s">
        <v>168</v>
      </c>
      <c r="C66" s="152" t="s">
        <v>169</v>
      </c>
      <c r="D66" s="153" t="s">
        <v>142</v>
      </c>
      <c r="E66" s="154">
        <v>10.1</v>
      </c>
      <c r="F66" s="154"/>
      <c r="G66" s="155">
        <f>E66*F66</f>
        <v>0</v>
      </c>
      <c r="O66" s="149">
        <v>2</v>
      </c>
      <c r="AA66" s="122">
        <v>12</v>
      </c>
      <c r="AB66" s="122">
        <v>1</v>
      </c>
      <c r="AC66" s="122">
        <v>40</v>
      </c>
      <c r="AZ66" s="122">
        <v>1</v>
      </c>
      <c r="BA66" s="122">
        <f>IF(AZ66=1,G66,0)</f>
        <v>0</v>
      </c>
      <c r="BB66" s="122">
        <f>IF(AZ66=2,G66,0)</f>
        <v>0</v>
      </c>
      <c r="BC66" s="122">
        <f>IF(AZ66=3,G66,0)</f>
        <v>0</v>
      </c>
      <c r="BD66" s="122">
        <f>IF(AZ66=4,G66,0)</f>
        <v>0</v>
      </c>
      <c r="BE66" s="122">
        <f>IF(AZ66=5,G66,0)</f>
        <v>0</v>
      </c>
      <c r="CZ66" s="122">
        <v>6.4000000000000001E-2</v>
      </c>
    </row>
    <row r="67" spans="1:104" x14ac:dyDescent="0.2">
      <c r="A67" s="156"/>
      <c r="B67" s="157"/>
      <c r="C67" s="198" t="s">
        <v>167</v>
      </c>
      <c r="D67" s="199"/>
      <c r="E67" s="158">
        <v>10.1</v>
      </c>
      <c r="F67" s="159"/>
      <c r="G67" s="160"/>
      <c r="M67" s="161" t="s">
        <v>167</v>
      </c>
      <c r="O67" s="149"/>
    </row>
    <row r="68" spans="1:104" x14ac:dyDescent="0.2">
      <c r="A68" s="150">
        <v>41</v>
      </c>
      <c r="B68" s="151" t="s">
        <v>170</v>
      </c>
      <c r="C68" s="152" t="s">
        <v>171</v>
      </c>
      <c r="D68" s="153" t="s">
        <v>142</v>
      </c>
      <c r="E68" s="154">
        <v>391.274</v>
      </c>
      <c r="F68" s="154"/>
      <c r="G68" s="155">
        <f>E68*F68</f>
        <v>0</v>
      </c>
      <c r="O68" s="149">
        <v>2</v>
      </c>
      <c r="AA68" s="122">
        <v>12</v>
      </c>
      <c r="AB68" s="122">
        <v>1</v>
      </c>
      <c r="AC68" s="122">
        <v>41</v>
      </c>
      <c r="AZ68" s="122">
        <v>1</v>
      </c>
      <c r="BA68" s="122">
        <f>IF(AZ68=1,G68,0)</f>
        <v>0</v>
      </c>
      <c r="BB68" s="122">
        <f>IF(AZ68=2,G68,0)</f>
        <v>0</v>
      </c>
      <c r="BC68" s="122">
        <f>IF(AZ68=3,G68,0)</f>
        <v>0</v>
      </c>
      <c r="BD68" s="122">
        <f>IF(AZ68=4,G68,0)</f>
        <v>0</v>
      </c>
      <c r="BE68" s="122">
        <f>IF(AZ68=5,G68,0)</f>
        <v>0</v>
      </c>
      <c r="CZ68" s="122">
        <v>8.1000000000000003E-2</v>
      </c>
    </row>
    <row r="69" spans="1:104" x14ac:dyDescent="0.2">
      <c r="A69" s="156"/>
      <c r="B69" s="157"/>
      <c r="C69" s="198" t="s">
        <v>172</v>
      </c>
      <c r="D69" s="199"/>
      <c r="E69" s="158">
        <v>391.274</v>
      </c>
      <c r="F69" s="159"/>
      <c r="G69" s="160"/>
      <c r="M69" s="161" t="s">
        <v>172</v>
      </c>
      <c r="O69" s="149"/>
    </row>
    <row r="70" spans="1:104" x14ac:dyDescent="0.2">
      <c r="A70" s="150">
        <v>42</v>
      </c>
      <c r="B70" s="151" t="s">
        <v>173</v>
      </c>
      <c r="C70" s="152" t="s">
        <v>174</v>
      </c>
      <c r="D70" s="153" t="s">
        <v>142</v>
      </c>
      <c r="E70" s="154">
        <v>221.69499999999999</v>
      </c>
      <c r="F70" s="154"/>
      <c r="G70" s="155">
        <f>E70*F70</f>
        <v>0</v>
      </c>
      <c r="O70" s="149">
        <v>2</v>
      </c>
      <c r="AA70" s="122">
        <v>12</v>
      </c>
      <c r="AB70" s="122">
        <v>1</v>
      </c>
      <c r="AC70" s="122">
        <v>42</v>
      </c>
      <c r="AZ70" s="122">
        <v>1</v>
      </c>
      <c r="BA70" s="122">
        <f>IF(AZ70=1,G70,0)</f>
        <v>0</v>
      </c>
      <c r="BB70" s="122">
        <f>IF(AZ70=2,G70,0)</f>
        <v>0</v>
      </c>
      <c r="BC70" s="122">
        <f>IF(AZ70=3,G70,0)</f>
        <v>0</v>
      </c>
      <c r="BD70" s="122">
        <f>IF(AZ70=4,G70,0)</f>
        <v>0</v>
      </c>
      <c r="BE70" s="122">
        <f>IF(AZ70=5,G70,0)</f>
        <v>0</v>
      </c>
      <c r="CZ70" s="122">
        <v>4.5999999999999999E-2</v>
      </c>
    </row>
    <row r="71" spans="1:104" x14ac:dyDescent="0.2">
      <c r="A71" s="156"/>
      <c r="B71" s="157"/>
      <c r="C71" s="198" t="s">
        <v>175</v>
      </c>
      <c r="D71" s="199"/>
      <c r="E71" s="158">
        <v>221.69499999999999</v>
      </c>
      <c r="F71" s="159"/>
      <c r="G71" s="160"/>
      <c r="M71" s="161" t="s">
        <v>175</v>
      </c>
      <c r="O71" s="149"/>
    </row>
    <row r="72" spans="1:104" x14ac:dyDescent="0.2">
      <c r="A72" s="150">
        <v>43</v>
      </c>
      <c r="B72" s="151" t="s">
        <v>176</v>
      </c>
      <c r="C72" s="152" t="s">
        <v>177</v>
      </c>
      <c r="D72" s="153" t="s">
        <v>80</v>
      </c>
      <c r="E72" s="154">
        <v>35.700000000000003</v>
      </c>
      <c r="F72" s="154"/>
      <c r="G72" s="155">
        <f>E72*F72</f>
        <v>0</v>
      </c>
      <c r="O72" s="149">
        <v>2</v>
      </c>
      <c r="AA72" s="122">
        <v>12</v>
      </c>
      <c r="AB72" s="122">
        <v>0</v>
      </c>
      <c r="AC72" s="122">
        <v>43</v>
      </c>
      <c r="AZ72" s="122">
        <v>1</v>
      </c>
      <c r="BA72" s="122">
        <f>IF(AZ72=1,G72,0)</f>
        <v>0</v>
      </c>
      <c r="BB72" s="122">
        <f>IF(AZ72=2,G72,0)</f>
        <v>0</v>
      </c>
      <c r="BC72" s="122">
        <f>IF(AZ72=3,G72,0)</f>
        <v>0</v>
      </c>
      <c r="BD72" s="122">
        <f>IF(AZ72=4,G72,0)</f>
        <v>0</v>
      </c>
      <c r="BE72" s="122">
        <f>IF(AZ72=5,G72,0)</f>
        <v>0</v>
      </c>
      <c r="CZ72" s="122">
        <v>0.17732999999999999</v>
      </c>
    </row>
    <row r="73" spans="1:104" x14ac:dyDescent="0.2">
      <c r="A73" s="150">
        <v>44</v>
      </c>
      <c r="B73" s="151" t="s">
        <v>178</v>
      </c>
      <c r="C73" s="152" t="s">
        <v>179</v>
      </c>
      <c r="D73" s="153" t="s">
        <v>80</v>
      </c>
      <c r="E73" s="154">
        <v>626.9</v>
      </c>
      <c r="F73" s="154"/>
      <c r="G73" s="155">
        <f>E73*F73</f>
        <v>0</v>
      </c>
      <c r="O73" s="149">
        <v>2</v>
      </c>
      <c r="AA73" s="122">
        <v>12</v>
      </c>
      <c r="AB73" s="122">
        <v>0</v>
      </c>
      <c r="AC73" s="122">
        <v>44</v>
      </c>
      <c r="AZ73" s="122">
        <v>1</v>
      </c>
      <c r="BA73" s="122">
        <f>IF(AZ73=1,G73,0)</f>
        <v>0</v>
      </c>
      <c r="BB73" s="122">
        <f>IF(AZ73=2,G73,0)</f>
        <v>0</v>
      </c>
      <c r="BC73" s="122">
        <f>IF(AZ73=3,G73,0)</f>
        <v>0</v>
      </c>
      <c r="BD73" s="122">
        <f>IF(AZ73=4,G73,0)</f>
        <v>0</v>
      </c>
      <c r="BE73" s="122">
        <f>IF(AZ73=5,G73,0)</f>
        <v>0</v>
      </c>
      <c r="CZ73" s="122">
        <v>0.13611999999999999</v>
      </c>
    </row>
    <row r="74" spans="1:104" x14ac:dyDescent="0.2">
      <c r="A74" s="156"/>
      <c r="B74" s="157"/>
      <c r="C74" s="198" t="s">
        <v>180</v>
      </c>
      <c r="D74" s="199"/>
      <c r="E74" s="158">
        <v>626.9</v>
      </c>
      <c r="F74" s="159"/>
      <c r="G74" s="160"/>
      <c r="M74" s="161" t="s">
        <v>180</v>
      </c>
      <c r="O74" s="149"/>
    </row>
    <row r="75" spans="1:104" x14ac:dyDescent="0.2">
      <c r="A75" s="150">
        <v>45</v>
      </c>
      <c r="B75" s="151" t="s">
        <v>181</v>
      </c>
      <c r="C75" s="152" t="s">
        <v>182</v>
      </c>
      <c r="D75" s="153" t="s">
        <v>142</v>
      </c>
      <c r="E75" s="154">
        <v>925.16</v>
      </c>
      <c r="F75" s="154"/>
      <c r="G75" s="155">
        <f>E75*F75</f>
        <v>0</v>
      </c>
      <c r="O75" s="149">
        <v>2</v>
      </c>
      <c r="AA75" s="122">
        <v>12</v>
      </c>
      <c r="AB75" s="122">
        <v>1</v>
      </c>
      <c r="AC75" s="122">
        <v>45</v>
      </c>
      <c r="AZ75" s="122">
        <v>1</v>
      </c>
      <c r="BA75" s="122">
        <f>IF(AZ75=1,G75,0)</f>
        <v>0</v>
      </c>
      <c r="BB75" s="122">
        <f>IF(AZ75=2,G75,0)</f>
        <v>0</v>
      </c>
      <c r="BC75" s="122">
        <f>IF(AZ75=3,G75,0)</f>
        <v>0</v>
      </c>
      <c r="BD75" s="122">
        <f>IF(AZ75=4,G75,0)</f>
        <v>0</v>
      </c>
      <c r="BE75" s="122">
        <f>IF(AZ75=5,G75,0)</f>
        <v>0</v>
      </c>
      <c r="CZ75" s="122">
        <v>2.3E-2</v>
      </c>
    </row>
    <row r="76" spans="1:104" x14ac:dyDescent="0.2">
      <c r="A76" s="156"/>
      <c r="B76" s="157"/>
      <c r="C76" s="198" t="s">
        <v>183</v>
      </c>
      <c r="D76" s="199"/>
      <c r="E76" s="158">
        <v>925.16</v>
      </c>
      <c r="F76" s="159"/>
      <c r="G76" s="160"/>
      <c r="M76" s="161" t="s">
        <v>183</v>
      </c>
      <c r="O76" s="149"/>
    </row>
    <row r="77" spans="1:104" x14ac:dyDescent="0.2">
      <c r="A77" s="150">
        <v>46</v>
      </c>
      <c r="B77" s="151" t="s">
        <v>184</v>
      </c>
      <c r="C77" s="152" t="s">
        <v>185</v>
      </c>
      <c r="D77" s="153" t="s">
        <v>80</v>
      </c>
      <c r="E77" s="154">
        <v>458</v>
      </c>
      <c r="F77" s="154"/>
      <c r="G77" s="155">
        <f>E77*F77</f>
        <v>0</v>
      </c>
      <c r="O77" s="149">
        <v>2</v>
      </c>
      <c r="AA77" s="122">
        <v>12</v>
      </c>
      <c r="AB77" s="122">
        <v>0</v>
      </c>
      <c r="AC77" s="122">
        <v>46</v>
      </c>
      <c r="AZ77" s="122">
        <v>1</v>
      </c>
      <c r="BA77" s="122">
        <f>IF(AZ77=1,G77,0)</f>
        <v>0</v>
      </c>
      <c r="BB77" s="122">
        <f>IF(AZ77=2,G77,0)</f>
        <v>0</v>
      </c>
      <c r="BC77" s="122">
        <f>IF(AZ77=3,G77,0)</f>
        <v>0</v>
      </c>
      <c r="BD77" s="122">
        <f>IF(AZ77=4,G77,0)</f>
        <v>0</v>
      </c>
      <c r="BE77" s="122">
        <f>IF(AZ77=5,G77,0)</f>
        <v>0</v>
      </c>
      <c r="CZ77" s="122">
        <v>8.2320000000000004E-2</v>
      </c>
    </row>
    <row r="78" spans="1:104" x14ac:dyDescent="0.2">
      <c r="A78" s="162"/>
      <c r="B78" s="163" t="s">
        <v>68</v>
      </c>
      <c r="C78" s="164" t="str">
        <f>CONCATENATE(B58," ",C58)</f>
        <v>91 Doplňující práce na komunikaci</v>
      </c>
      <c r="D78" s="162"/>
      <c r="E78" s="165"/>
      <c r="F78" s="165"/>
      <c r="G78" s="166">
        <f>SUM(G58:G77)</f>
        <v>0</v>
      </c>
      <c r="O78" s="149">
        <v>4</v>
      </c>
      <c r="BA78" s="167">
        <f>SUM(BA58:BA77)</f>
        <v>0</v>
      </c>
      <c r="BB78" s="167">
        <f>SUM(BB58:BB77)</f>
        <v>0</v>
      </c>
      <c r="BC78" s="167">
        <f>SUM(BC58:BC77)</f>
        <v>0</v>
      </c>
      <c r="BD78" s="167">
        <f>SUM(BD58:BD77)</f>
        <v>0</v>
      </c>
      <c r="BE78" s="167">
        <f>SUM(BE58:BE77)</f>
        <v>0</v>
      </c>
    </row>
    <row r="79" spans="1:104" x14ac:dyDescent="0.2">
      <c r="A79" s="142" t="s">
        <v>65</v>
      </c>
      <c r="B79" s="143" t="s">
        <v>186</v>
      </c>
      <c r="C79" s="144" t="s">
        <v>187</v>
      </c>
      <c r="D79" s="145"/>
      <c r="E79" s="146"/>
      <c r="F79" s="146"/>
      <c r="G79" s="147"/>
      <c r="H79" s="148"/>
      <c r="I79" s="148"/>
      <c r="O79" s="149">
        <v>1</v>
      </c>
    </row>
    <row r="80" spans="1:104" x14ac:dyDescent="0.2">
      <c r="A80" s="150">
        <v>47</v>
      </c>
      <c r="B80" s="151" t="s">
        <v>188</v>
      </c>
      <c r="C80" s="152" t="s">
        <v>189</v>
      </c>
      <c r="D80" s="153" t="s">
        <v>101</v>
      </c>
      <c r="E80" s="154">
        <v>647.45280000000002</v>
      </c>
      <c r="F80" s="154"/>
      <c r="G80" s="155">
        <f>E80*F80</f>
        <v>0</v>
      </c>
      <c r="O80" s="149">
        <v>2</v>
      </c>
      <c r="AA80" s="122">
        <v>12</v>
      </c>
      <c r="AB80" s="122">
        <v>0</v>
      </c>
      <c r="AC80" s="122">
        <v>47</v>
      </c>
      <c r="AZ80" s="122">
        <v>1</v>
      </c>
      <c r="BA80" s="122">
        <f>IF(AZ80=1,G80,0)</f>
        <v>0</v>
      </c>
      <c r="BB80" s="122">
        <f>IF(AZ80=2,G80,0)</f>
        <v>0</v>
      </c>
      <c r="BC80" s="122">
        <f>IF(AZ80=3,G80,0)</f>
        <v>0</v>
      </c>
      <c r="BD80" s="122">
        <f>IF(AZ80=4,G80,0)</f>
        <v>0</v>
      </c>
      <c r="BE80" s="122">
        <f>IF(AZ80=5,G80,0)</f>
        <v>0</v>
      </c>
      <c r="CZ80" s="122">
        <v>0</v>
      </c>
    </row>
    <row r="81" spans="1:104" x14ac:dyDescent="0.2">
      <c r="A81" s="156"/>
      <c r="B81" s="157"/>
      <c r="C81" s="198" t="s">
        <v>190</v>
      </c>
      <c r="D81" s="199"/>
      <c r="E81" s="158">
        <v>647.45280000000002</v>
      </c>
      <c r="F81" s="159"/>
      <c r="G81" s="160"/>
      <c r="M81" s="161" t="s">
        <v>190</v>
      </c>
      <c r="O81" s="149"/>
    </row>
    <row r="82" spans="1:104" x14ac:dyDescent="0.2">
      <c r="A82" s="150">
        <v>48</v>
      </c>
      <c r="B82" s="151" t="s">
        <v>191</v>
      </c>
      <c r="C82" s="152" t="s">
        <v>192</v>
      </c>
      <c r="D82" s="153" t="s">
        <v>101</v>
      </c>
      <c r="E82" s="154">
        <v>658.59820000000002</v>
      </c>
      <c r="F82" s="154"/>
      <c r="G82" s="155">
        <f>E82*F82</f>
        <v>0</v>
      </c>
      <c r="O82" s="149">
        <v>2</v>
      </c>
      <c r="AA82" s="122">
        <v>12</v>
      </c>
      <c r="AB82" s="122">
        <v>0</v>
      </c>
      <c r="AC82" s="122">
        <v>48</v>
      </c>
      <c r="AZ82" s="122">
        <v>1</v>
      </c>
      <c r="BA82" s="122">
        <f>IF(AZ82=1,G82,0)</f>
        <v>0</v>
      </c>
      <c r="BB82" s="122">
        <f>IF(AZ82=2,G82,0)</f>
        <v>0</v>
      </c>
      <c r="BC82" s="122">
        <f>IF(AZ82=3,G82,0)</f>
        <v>0</v>
      </c>
      <c r="BD82" s="122">
        <f>IF(AZ82=4,G82,0)</f>
        <v>0</v>
      </c>
      <c r="BE82" s="122">
        <f>IF(AZ82=5,G82,0)</f>
        <v>0</v>
      </c>
      <c r="CZ82" s="122">
        <v>0</v>
      </c>
    </row>
    <row r="83" spans="1:104" x14ac:dyDescent="0.2">
      <c r="A83" s="156"/>
      <c r="B83" s="157"/>
      <c r="C83" s="198" t="s">
        <v>193</v>
      </c>
      <c r="D83" s="199"/>
      <c r="E83" s="158">
        <v>658.59820000000002</v>
      </c>
      <c r="F83" s="159"/>
      <c r="G83" s="160"/>
      <c r="M83" s="161" t="s">
        <v>193</v>
      </c>
      <c r="O83" s="149"/>
    </row>
    <row r="84" spans="1:104" x14ac:dyDescent="0.2">
      <c r="A84" s="150">
        <v>49</v>
      </c>
      <c r="B84" s="151" t="s">
        <v>194</v>
      </c>
      <c r="C84" s="152" t="s">
        <v>195</v>
      </c>
      <c r="D84" s="153" t="s">
        <v>101</v>
      </c>
      <c r="E84" s="154">
        <v>658.59820000000002</v>
      </c>
      <c r="F84" s="154"/>
      <c r="G84" s="155">
        <f>E84*F84</f>
        <v>0</v>
      </c>
      <c r="O84" s="149">
        <v>2</v>
      </c>
      <c r="AA84" s="122">
        <v>12</v>
      </c>
      <c r="AB84" s="122">
        <v>0</v>
      </c>
      <c r="AC84" s="122">
        <v>49</v>
      </c>
      <c r="AZ84" s="122">
        <v>1</v>
      </c>
      <c r="BA84" s="122">
        <f>IF(AZ84=1,G84,0)</f>
        <v>0</v>
      </c>
      <c r="BB84" s="122">
        <f>IF(AZ84=2,G84,0)</f>
        <v>0</v>
      </c>
      <c r="BC84" s="122">
        <f>IF(AZ84=3,G84,0)</f>
        <v>0</v>
      </c>
      <c r="BD84" s="122">
        <f>IF(AZ84=4,G84,0)</f>
        <v>0</v>
      </c>
      <c r="BE84" s="122">
        <f>IF(AZ84=5,G84,0)</f>
        <v>0</v>
      </c>
      <c r="CZ84" s="122">
        <v>0</v>
      </c>
    </row>
    <row r="85" spans="1:104" x14ac:dyDescent="0.2">
      <c r="A85" s="150">
        <v>50</v>
      </c>
      <c r="B85" s="151" t="s">
        <v>196</v>
      </c>
      <c r="C85" s="152" t="s">
        <v>197</v>
      </c>
      <c r="D85" s="153" t="s">
        <v>101</v>
      </c>
      <c r="E85" s="154">
        <v>428.66</v>
      </c>
      <c r="F85" s="154"/>
      <c r="G85" s="155">
        <f>E85*F85</f>
        <v>0</v>
      </c>
      <c r="O85" s="149">
        <v>2</v>
      </c>
      <c r="AA85" s="122">
        <v>12</v>
      </c>
      <c r="AB85" s="122">
        <v>0</v>
      </c>
      <c r="AC85" s="122">
        <v>50</v>
      </c>
      <c r="AZ85" s="122">
        <v>1</v>
      </c>
      <c r="BA85" s="122">
        <f>IF(AZ85=1,G85,0)</f>
        <v>0</v>
      </c>
      <c r="BB85" s="122">
        <f>IF(AZ85=2,G85,0)</f>
        <v>0</v>
      </c>
      <c r="BC85" s="122">
        <f>IF(AZ85=3,G85,0)</f>
        <v>0</v>
      </c>
      <c r="BD85" s="122">
        <f>IF(AZ85=4,G85,0)</f>
        <v>0</v>
      </c>
      <c r="BE85" s="122">
        <f>IF(AZ85=5,G85,0)</f>
        <v>0</v>
      </c>
      <c r="CZ85" s="122">
        <v>0</v>
      </c>
    </row>
    <row r="86" spans="1:104" x14ac:dyDescent="0.2">
      <c r="A86" s="150">
        <v>51</v>
      </c>
      <c r="B86" s="151" t="s">
        <v>198</v>
      </c>
      <c r="C86" s="152" t="s">
        <v>199</v>
      </c>
      <c r="D86" s="153" t="s">
        <v>101</v>
      </c>
      <c r="E86" s="154">
        <v>3857.94</v>
      </c>
      <c r="F86" s="154"/>
      <c r="G86" s="155">
        <f>E86*F86</f>
        <v>0</v>
      </c>
      <c r="O86" s="149">
        <v>2</v>
      </c>
      <c r="AA86" s="122">
        <v>12</v>
      </c>
      <c r="AB86" s="122">
        <v>0</v>
      </c>
      <c r="AC86" s="122">
        <v>51</v>
      </c>
      <c r="AZ86" s="122">
        <v>1</v>
      </c>
      <c r="BA86" s="122">
        <f>IF(AZ86=1,G86,0)</f>
        <v>0</v>
      </c>
      <c r="BB86" s="122">
        <f>IF(AZ86=2,G86,0)</f>
        <v>0</v>
      </c>
      <c r="BC86" s="122">
        <f>IF(AZ86=3,G86,0)</f>
        <v>0</v>
      </c>
      <c r="BD86" s="122">
        <f>IF(AZ86=4,G86,0)</f>
        <v>0</v>
      </c>
      <c r="BE86" s="122">
        <f>IF(AZ86=5,G86,0)</f>
        <v>0</v>
      </c>
      <c r="CZ86" s="122">
        <v>0</v>
      </c>
    </row>
    <row r="87" spans="1:104" x14ac:dyDescent="0.2">
      <c r="A87" s="156"/>
      <c r="B87" s="157"/>
      <c r="C87" s="198" t="s">
        <v>200</v>
      </c>
      <c r="D87" s="199"/>
      <c r="E87" s="158">
        <v>3857.94</v>
      </c>
      <c r="F87" s="159"/>
      <c r="G87" s="160"/>
      <c r="M87" s="161" t="s">
        <v>200</v>
      </c>
      <c r="O87" s="149"/>
    </row>
    <row r="88" spans="1:104" x14ac:dyDescent="0.2">
      <c r="A88" s="150">
        <v>52</v>
      </c>
      <c r="B88" s="151" t="s">
        <v>201</v>
      </c>
      <c r="C88" s="152" t="s">
        <v>202</v>
      </c>
      <c r="D88" s="153" t="s">
        <v>101</v>
      </c>
      <c r="E88" s="154">
        <v>1085.2367999999999</v>
      </c>
      <c r="F88" s="154"/>
      <c r="G88" s="155">
        <f>E88*F88</f>
        <v>0</v>
      </c>
      <c r="O88" s="149">
        <v>2</v>
      </c>
      <c r="AA88" s="122">
        <v>12</v>
      </c>
      <c r="AB88" s="122">
        <v>0</v>
      </c>
      <c r="AC88" s="122">
        <v>52</v>
      </c>
      <c r="AZ88" s="122">
        <v>1</v>
      </c>
      <c r="BA88" s="122">
        <f>IF(AZ88=1,G88,0)</f>
        <v>0</v>
      </c>
      <c r="BB88" s="122">
        <f>IF(AZ88=2,G88,0)</f>
        <v>0</v>
      </c>
      <c r="BC88" s="122">
        <f>IF(AZ88=3,G88,0)</f>
        <v>0</v>
      </c>
      <c r="BD88" s="122">
        <f>IF(AZ88=4,G88,0)</f>
        <v>0</v>
      </c>
      <c r="BE88" s="122">
        <f>IF(AZ88=5,G88,0)</f>
        <v>0</v>
      </c>
      <c r="CZ88" s="122">
        <v>0</v>
      </c>
    </row>
    <row r="89" spans="1:104" x14ac:dyDescent="0.2">
      <c r="A89" s="156"/>
      <c r="B89" s="157"/>
      <c r="C89" s="198" t="s">
        <v>203</v>
      </c>
      <c r="D89" s="199"/>
      <c r="E89" s="158">
        <v>1085.2367999999999</v>
      </c>
      <c r="F89" s="159"/>
      <c r="G89" s="160"/>
      <c r="M89" s="161" t="s">
        <v>203</v>
      </c>
      <c r="O89" s="149"/>
    </row>
    <row r="90" spans="1:104" x14ac:dyDescent="0.2">
      <c r="A90" s="162"/>
      <c r="B90" s="163" t="s">
        <v>68</v>
      </c>
      <c r="C90" s="164" t="str">
        <f>CONCATENATE(B79," ",C79)</f>
        <v>97 Prorážení otvorů</v>
      </c>
      <c r="D90" s="162"/>
      <c r="E90" s="165"/>
      <c r="F90" s="165"/>
      <c r="G90" s="166">
        <f>SUM(G79:G89)</f>
        <v>0</v>
      </c>
      <c r="O90" s="149">
        <v>4</v>
      </c>
      <c r="BA90" s="167">
        <f>SUM(BA79:BA89)</f>
        <v>0</v>
      </c>
      <c r="BB90" s="167">
        <f>SUM(BB79:BB89)</f>
        <v>0</v>
      </c>
      <c r="BC90" s="167">
        <f>SUM(BC79:BC89)</f>
        <v>0</v>
      </c>
      <c r="BD90" s="167">
        <f>SUM(BD79:BD89)</f>
        <v>0</v>
      </c>
      <c r="BE90" s="167">
        <f>SUM(BE79:BE89)</f>
        <v>0</v>
      </c>
    </row>
    <row r="91" spans="1:104" x14ac:dyDescent="0.2">
      <c r="A91" s="142" t="s">
        <v>65</v>
      </c>
      <c r="B91" s="143" t="s">
        <v>204</v>
      </c>
      <c r="C91" s="144" t="s">
        <v>205</v>
      </c>
      <c r="D91" s="145"/>
      <c r="E91" s="146"/>
      <c r="F91" s="146"/>
      <c r="G91" s="147"/>
      <c r="H91" s="148"/>
      <c r="I91" s="148"/>
      <c r="O91" s="149">
        <v>1</v>
      </c>
    </row>
    <row r="92" spans="1:104" x14ac:dyDescent="0.2">
      <c r="A92" s="150">
        <v>53</v>
      </c>
      <c r="B92" s="151" t="s">
        <v>209</v>
      </c>
      <c r="C92" s="152" t="s">
        <v>210</v>
      </c>
      <c r="D92" s="153" t="s">
        <v>101</v>
      </c>
      <c r="E92" s="154">
        <v>2535.9893999999999</v>
      </c>
      <c r="F92" s="154"/>
      <c r="G92" s="155">
        <f>E92*F92</f>
        <v>0</v>
      </c>
      <c r="O92" s="149">
        <v>2</v>
      </c>
      <c r="AA92" s="122">
        <v>12</v>
      </c>
      <c r="AB92" s="122">
        <v>0</v>
      </c>
      <c r="AC92" s="122">
        <v>53</v>
      </c>
      <c r="AZ92" s="122">
        <v>1</v>
      </c>
      <c r="BA92" s="122">
        <f>IF(AZ92=1,G92,0)</f>
        <v>0</v>
      </c>
      <c r="BB92" s="122">
        <f>IF(AZ92=2,G92,0)</f>
        <v>0</v>
      </c>
      <c r="BC92" s="122">
        <f>IF(AZ92=3,G92,0)</f>
        <v>0</v>
      </c>
      <c r="BD92" s="122">
        <f>IF(AZ92=4,G92,0)</f>
        <v>0</v>
      </c>
      <c r="BE92" s="122">
        <f>IF(AZ92=5,G92,0)</f>
        <v>0</v>
      </c>
      <c r="CZ92" s="122">
        <v>0</v>
      </c>
    </row>
    <row r="93" spans="1:104" x14ac:dyDescent="0.2">
      <c r="A93" s="156"/>
      <c r="B93" s="157"/>
      <c r="C93" s="198" t="s">
        <v>206</v>
      </c>
      <c r="D93" s="199"/>
      <c r="E93" s="158">
        <v>2535.9893999999999</v>
      </c>
      <c r="F93" s="159"/>
      <c r="G93" s="160"/>
      <c r="M93" s="161" t="s">
        <v>206</v>
      </c>
      <c r="O93" s="149"/>
    </row>
    <row r="94" spans="1:104" x14ac:dyDescent="0.2">
      <c r="A94" s="162"/>
      <c r="B94" s="163" t="s">
        <v>68</v>
      </c>
      <c r="C94" s="164" t="str">
        <f>CONCATENATE(B91," ",C91)</f>
        <v>99 Staveništní přesun hmot</v>
      </c>
      <c r="D94" s="162"/>
      <c r="E94" s="165"/>
      <c r="F94" s="165"/>
      <c r="G94" s="166">
        <f>SUM(G91:G93)</f>
        <v>0</v>
      </c>
      <c r="O94" s="149">
        <v>4</v>
      </c>
      <c r="BA94" s="167">
        <f>SUM(BA91:BA93)</f>
        <v>0</v>
      </c>
      <c r="BB94" s="167">
        <f>SUM(BB91:BB93)</f>
        <v>0</v>
      </c>
      <c r="BC94" s="167">
        <f>SUM(BC91:BC93)</f>
        <v>0</v>
      </c>
      <c r="BD94" s="167">
        <f>SUM(BD91:BD93)</f>
        <v>0</v>
      </c>
      <c r="BE94" s="167">
        <f>SUM(BE91:BE93)</f>
        <v>0</v>
      </c>
    </row>
    <row r="95" spans="1:104" x14ac:dyDescent="0.2">
      <c r="A95" s="123"/>
      <c r="B95" s="123"/>
      <c r="C95" s="123"/>
      <c r="D95" s="123"/>
      <c r="E95" s="123"/>
      <c r="F95" s="123"/>
      <c r="G95" s="123"/>
    </row>
    <row r="96" spans="1:104" x14ac:dyDescent="0.2">
      <c r="E96" s="122"/>
    </row>
    <row r="97" spans="5:5" x14ac:dyDescent="0.2">
      <c r="E97" s="122"/>
    </row>
    <row r="98" spans="5:5" x14ac:dyDescent="0.2">
      <c r="E98" s="122"/>
    </row>
    <row r="99" spans="5:5" x14ac:dyDescent="0.2">
      <c r="E99" s="122"/>
    </row>
    <row r="100" spans="5:5" x14ac:dyDescent="0.2">
      <c r="E100" s="122"/>
    </row>
    <row r="101" spans="5:5" x14ac:dyDescent="0.2">
      <c r="E101" s="122"/>
    </row>
    <row r="102" spans="5:5" x14ac:dyDescent="0.2">
      <c r="E102" s="122"/>
    </row>
    <row r="103" spans="5:5" x14ac:dyDescent="0.2">
      <c r="E103" s="122"/>
    </row>
    <row r="104" spans="5:5" x14ac:dyDescent="0.2">
      <c r="E104" s="122"/>
    </row>
    <row r="105" spans="5:5" x14ac:dyDescent="0.2">
      <c r="E105" s="122"/>
    </row>
    <row r="106" spans="5:5" x14ac:dyDescent="0.2">
      <c r="E106" s="122"/>
    </row>
    <row r="107" spans="5:5" x14ac:dyDescent="0.2">
      <c r="E107" s="122"/>
    </row>
    <row r="108" spans="5:5" x14ac:dyDescent="0.2">
      <c r="E108" s="122"/>
    </row>
    <row r="109" spans="5:5" x14ac:dyDescent="0.2">
      <c r="E109" s="122"/>
    </row>
    <row r="110" spans="5:5" x14ac:dyDescent="0.2">
      <c r="E110" s="122"/>
    </row>
    <row r="111" spans="5:5" x14ac:dyDescent="0.2">
      <c r="E111" s="122"/>
    </row>
    <row r="112" spans="5:5" x14ac:dyDescent="0.2">
      <c r="E112" s="122"/>
    </row>
    <row r="113" spans="1:7" x14ac:dyDescent="0.2">
      <c r="E113" s="122"/>
    </row>
    <row r="114" spans="1:7" x14ac:dyDescent="0.2">
      <c r="E114" s="122"/>
    </row>
    <row r="115" spans="1:7" x14ac:dyDescent="0.2">
      <c r="E115" s="122"/>
    </row>
    <row r="116" spans="1:7" x14ac:dyDescent="0.2">
      <c r="E116" s="122"/>
    </row>
    <row r="117" spans="1:7" x14ac:dyDescent="0.2">
      <c r="E117" s="122"/>
    </row>
    <row r="118" spans="1:7" x14ac:dyDescent="0.2">
      <c r="A118" s="168"/>
      <c r="B118" s="168"/>
      <c r="C118" s="168"/>
      <c r="D118" s="168"/>
      <c r="E118" s="168"/>
      <c r="F118" s="168"/>
      <c r="G118" s="168"/>
    </row>
    <row r="119" spans="1:7" x14ac:dyDescent="0.2">
      <c r="A119" s="168"/>
      <c r="B119" s="168"/>
      <c r="C119" s="168"/>
      <c r="D119" s="168"/>
      <c r="E119" s="168"/>
      <c r="F119" s="168"/>
      <c r="G119" s="168"/>
    </row>
    <row r="120" spans="1:7" x14ac:dyDescent="0.2">
      <c r="A120" s="168"/>
      <c r="B120" s="168"/>
      <c r="C120" s="168"/>
      <c r="D120" s="168"/>
      <c r="E120" s="168"/>
      <c r="F120" s="168"/>
      <c r="G120" s="168"/>
    </row>
    <row r="121" spans="1:7" x14ac:dyDescent="0.2">
      <c r="A121" s="168"/>
      <c r="B121" s="168"/>
      <c r="C121" s="168"/>
      <c r="D121" s="168"/>
      <c r="E121" s="168"/>
      <c r="F121" s="168"/>
      <c r="G121" s="168"/>
    </row>
    <row r="122" spans="1:7" x14ac:dyDescent="0.2">
      <c r="E122" s="122"/>
    </row>
    <row r="123" spans="1:7" x14ac:dyDescent="0.2">
      <c r="E123" s="122"/>
    </row>
    <row r="124" spans="1:7" x14ac:dyDescent="0.2">
      <c r="E124" s="122"/>
    </row>
    <row r="125" spans="1:7" x14ac:dyDescent="0.2">
      <c r="E125" s="122"/>
    </row>
    <row r="126" spans="1:7" x14ac:dyDescent="0.2">
      <c r="E126" s="122"/>
    </row>
    <row r="127" spans="1:7" x14ac:dyDescent="0.2">
      <c r="E127" s="122"/>
    </row>
    <row r="128" spans="1:7" x14ac:dyDescent="0.2">
      <c r="E128" s="122"/>
    </row>
    <row r="129" spans="5:5" x14ac:dyDescent="0.2">
      <c r="E129" s="122"/>
    </row>
    <row r="130" spans="5:5" x14ac:dyDescent="0.2">
      <c r="E130" s="122"/>
    </row>
    <row r="131" spans="5:5" x14ac:dyDescent="0.2">
      <c r="E131" s="122"/>
    </row>
    <row r="132" spans="5:5" x14ac:dyDescent="0.2">
      <c r="E132" s="122"/>
    </row>
    <row r="133" spans="5:5" x14ac:dyDescent="0.2">
      <c r="E133" s="122"/>
    </row>
    <row r="134" spans="5:5" x14ac:dyDescent="0.2">
      <c r="E134" s="122"/>
    </row>
    <row r="135" spans="5:5" x14ac:dyDescent="0.2">
      <c r="E135" s="122"/>
    </row>
    <row r="136" spans="5:5" x14ac:dyDescent="0.2">
      <c r="E136" s="122"/>
    </row>
    <row r="137" spans="5:5" x14ac:dyDescent="0.2">
      <c r="E137" s="122"/>
    </row>
    <row r="138" spans="5:5" x14ac:dyDescent="0.2">
      <c r="E138" s="122"/>
    </row>
    <row r="139" spans="5:5" x14ac:dyDescent="0.2">
      <c r="E139" s="122"/>
    </row>
    <row r="140" spans="5:5" x14ac:dyDescent="0.2">
      <c r="E140" s="122"/>
    </row>
    <row r="141" spans="5:5" x14ac:dyDescent="0.2">
      <c r="E141" s="122"/>
    </row>
    <row r="142" spans="5:5" x14ac:dyDescent="0.2">
      <c r="E142" s="122"/>
    </row>
    <row r="143" spans="5:5" x14ac:dyDescent="0.2">
      <c r="E143" s="122"/>
    </row>
    <row r="144" spans="5:5" x14ac:dyDescent="0.2">
      <c r="E144" s="122"/>
    </row>
    <row r="145" spans="1:7" x14ac:dyDescent="0.2">
      <c r="E145" s="122"/>
    </row>
    <row r="146" spans="1:7" x14ac:dyDescent="0.2">
      <c r="E146" s="122"/>
    </row>
    <row r="147" spans="1:7" x14ac:dyDescent="0.2">
      <c r="E147" s="122"/>
    </row>
    <row r="148" spans="1:7" x14ac:dyDescent="0.2">
      <c r="E148" s="122"/>
    </row>
    <row r="149" spans="1:7" x14ac:dyDescent="0.2">
      <c r="E149" s="122"/>
    </row>
    <row r="150" spans="1:7" x14ac:dyDescent="0.2">
      <c r="E150" s="122"/>
    </row>
    <row r="151" spans="1:7" x14ac:dyDescent="0.2">
      <c r="E151" s="122"/>
    </row>
    <row r="152" spans="1:7" x14ac:dyDescent="0.2">
      <c r="E152" s="122"/>
    </row>
    <row r="153" spans="1:7" x14ac:dyDescent="0.2">
      <c r="A153" s="169"/>
      <c r="B153" s="169"/>
    </row>
    <row r="154" spans="1:7" x14ac:dyDescent="0.2">
      <c r="A154" s="168"/>
      <c r="B154" s="168"/>
      <c r="C154" s="171"/>
      <c r="D154" s="171"/>
      <c r="E154" s="172"/>
      <c r="F154" s="171"/>
      <c r="G154" s="173"/>
    </row>
    <row r="155" spans="1:7" x14ac:dyDescent="0.2">
      <c r="A155" s="174"/>
      <c r="B155" s="174"/>
      <c r="C155" s="168"/>
      <c r="D155" s="168"/>
      <c r="E155" s="175"/>
      <c r="F155" s="168"/>
      <c r="G155" s="168"/>
    </row>
    <row r="156" spans="1:7" x14ac:dyDescent="0.2">
      <c r="A156" s="168"/>
      <c r="B156" s="168"/>
      <c r="C156" s="168"/>
      <c r="D156" s="168"/>
      <c r="E156" s="175"/>
      <c r="F156" s="168"/>
      <c r="G156" s="168"/>
    </row>
    <row r="157" spans="1:7" x14ac:dyDescent="0.2">
      <c r="A157" s="168"/>
      <c r="B157" s="168"/>
      <c r="C157" s="168"/>
      <c r="D157" s="168"/>
      <c r="E157" s="175"/>
      <c r="F157" s="168"/>
      <c r="G157" s="168"/>
    </row>
    <row r="158" spans="1:7" x14ac:dyDescent="0.2">
      <c r="A158" s="168"/>
      <c r="B158" s="168"/>
      <c r="C158" s="168"/>
      <c r="D158" s="168"/>
      <c r="E158" s="175"/>
      <c r="F158" s="168"/>
      <c r="G158" s="168"/>
    </row>
    <row r="159" spans="1:7" x14ac:dyDescent="0.2">
      <c r="A159" s="168"/>
      <c r="B159" s="168"/>
      <c r="C159" s="168"/>
      <c r="D159" s="168"/>
      <c r="E159" s="175"/>
      <c r="F159" s="168"/>
      <c r="G159" s="168"/>
    </row>
    <row r="160" spans="1:7" x14ac:dyDescent="0.2">
      <c r="A160" s="168"/>
      <c r="B160" s="168"/>
      <c r="C160" s="168"/>
      <c r="D160" s="168"/>
      <c r="E160" s="175"/>
      <c r="F160" s="168"/>
      <c r="G160" s="168"/>
    </row>
    <row r="161" spans="1:7" x14ac:dyDescent="0.2">
      <c r="A161" s="168"/>
      <c r="B161" s="168"/>
      <c r="C161" s="168"/>
      <c r="D161" s="168"/>
      <c r="E161" s="175"/>
      <c r="F161" s="168"/>
      <c r="G161" s="168"/>
    </row>
    <row r="162" spans="1:7" x14ac:dyDescent="0.2">
      <c r="A162" s="168"/>
      <c r="B162" s="168"/>
      <c r="C162" s="168"/>
      <c r="D162" s="168"/>
      <c r="E162" s="175"/>
      <c r="F162" s="168"/>
      <c r="G162" s="168"/>
    </row>
    <row r="163" spans="1:7" x14ac:dyDescent="0.2">
      <c r="A163" s="168"/>
      <c r="B163" s="168"/>
      <c r="C163" s="168"/>
      <c r="D163" s="168"/>
      <c r="E163" s="175"/>
      <c r="F163" s="168"/>
      <c r="G163" s="168"/>
    </row>
    <row r="164" spans="1:7" x14ac:dyDescent="0.2">
      <c r="A164" s="168"/>
      <c r="B164" s="168"/>
      <c r="C164" s="168"/>
      <c r="D164" s="168"/>
      <c r="E164" s="175"/>
      <c r="F164" s="168"/>
      <c r="G164" s="168"/>
    </row>
    <row r="165" spans="1:7" x14ac:dyDescent="0.2">
      <c r="A165" s="168"/>
      <c r="B165" s="168"/>
      <c r="C165" s="168"/>
      <c r="D165" s="168"/>
      <c r="E165" s="175"/>
      <c r="F165" s="168"/>
      <c r="G165" s="168"/>
    </row>
    <row r="166" spans="1:7" x14ac:dyDescent="0.2">
      <c r="A166" s="168"/>
      <c r="B166" s="168"/>
      <c r="C166" s="168"/>
      <c r="D166" s="168"/>
      <c r="E166" s="175"/>
      <c r="F166" s="168"/>
      <c r="G166" s="168"/>
    </row>
    <row r="167" spans="1:7" x14ac:dyDescent="0.2">
      <c r="A167" s="168"/>
      <c r="B167" s="168"/>
      <c r="C167" s="168"/>
      <c r="D167" s="168"/>
      <c r="E167" s="175"/>
      <c r="F167" s="168"/>
      <c r="G167" s="168"/>
    </row>
  </sheetData>
  <mergeCells count="27">
    <mergeCell ref="C17:D17"/>
    <mergeCell ref="C18:D18"/>
    <mergeCell ref="C21:D21"/>
    <mergeCell ref="A1:G1"/>
    <mergeCell ref="A3:B3"/>
    <mergeCell ref="A4:B4"/>
    <mergeCell ref="E4:G4"/>
    <mergeCell ref="C15:D15"/>
    <mergeCell ref="C71:D71"/>
    <mergeCell ref="C25:D25"/>
    <mergeCell ref="C29:D29"/>
    <mergeCell ref="C39:D39"/>
    <mergeCell ref="C43:D43"/>
    <mergeCell ref="C45:D45"/>
    <mergeCell ref="C47:D47"/>
    <mergeCell ref="C54:D54"/>
    <mergeCell ref="C63:D63"/>
    <mergeCell ref="C65:D65"/>
    <mergeCell ref="C67:D67"/>
    <mergeCell ref="C69:D69"/>
    <mergeCell ref="C93:D93"/>
    <mergeCell ref="C74:D74"/>
    <mergeCell ref="C76:D76"/>
    <mergeCell ref="C81:D81"/>
    <mergeCell ref="C83:D83"/>
    <mergeCell ref="C87:D87"/>
    <mergeCell ref="C89:D89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2016-05-26T06:57:12Z</cp:lastPrinted>
  <dcterms:created xsi:type="dcterms:W3CDTF">2016-05-25T10:24:50Z</dcterms:created>
  <dcterms:modified xsi:type="dcterms:W3CDTF">2016-05-26T06:57:14Z</dcterms:modified>
</cp:coreProperties>
</file>